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аскрытие НЭСКО\"/>
    </mc:Choice>
  </mc:AlternateContent>
  <bookViews>
    <workbookView xWindow="0" yWindow="0" windowWidth="19155" windowHeight="9990"/>
  </bookViews>
  <sheets>
    <sheet name="НЭСКО" sheetId="1" r:id="rId1"/>
    <sheet name="ОСВ" sheetId="3" state="veryHidden" r:id="rId2"/>
    <sheet name="сп" sheetId="5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11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K2" i="3"/>
  <c r="K1" i="3"/>
  <c r="K3" i="3" s="1"/>
  <c r="J120" i="3"/>
  <c r="J121" i="3"/>
  <c r="J122" i="3"/>
  <c r="J123" i="3"/>
  <c r="J124" i="3"/>
  <c r="J125" i="3"/>
  <c r="J126" i="3"/>
  <c r="J127" i="3"/>
  <c r="J128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11" i="3"/>
  <c r="C12" i="1" l="1"/>
  <c r="C10" i="1"/>
  <c r="C13" i="1"/>
  <c r="C14" i="1"/>
  <c r="C8" i="1"/>
  <c r="C9" i="1"/>
  <c r="C15" i="1" l="1"/>
  <c r="C16" i="1" l="1"/>
  <c r="C11" i="1"/>
  <c r="C7" i="1" s="1"/>
</calcChain>
</file>

<file path=xl/sharedStrings.xml><?xml version="1.0" encoding="utf-8"?>
<sst xmlns="http://schemas.openxmlformats.org/spreadsheetml/2006/main" count="298" uniqueCount="211">
  <si>
    <t>ИНФОРМАЦИЯ, РАСКРЫВАЕМАЯ ООО «НЭСКО», в соответствии с  пп. «б» п. 12 Стандартов раскрытия информации субъектами оптового и розничных рынков электрической энергии</t>
  </si>
  <si>
    <t>№ п/п</t>
  </si>
  <si>
    <t>Наименование показателя</t>
  </si>
  <si>
    <t xml:space="preserve">Сумма, </t>
  </si>
  <si>
    <t>тыс. руб.</t>
  </si>
  <si>
    <t>Затраты на реализацию, в т.ч.:</t>
  </si>
  <si>
    <t>1.1.</t>
  </si>
  <si>
    <t>Стоимость покупной электроэнергии</t>
  </si>
  <si>
    <t>1.2.</t>
  </si>
  <si>
    <t>Расходы на услуги по передаче электроэнергии</t>
  </si>
  <si>
    <t>1.3.</t>
  </si>
  <si>
    <t>Инфраструктурные услуги, оказание которых является неотъемлемой частью процесса снабжения эл/энергией потребителей</t>
  </si>
  <si>
    <t>1.4.</t>
  </si>
  <si>
    <t>Собственные общехозяйственные расходы, в т.ч.:</t>
  </si>
  <si>
    <t>1.4.1.</t>
  </si>
  <si>
    <t>Фонд оплаты труда и страховые взносы</t>
  </si>
  <si>
    <t>1.4.2.</t>
  </si>
  <si>
    <t>Амортизационные отчисления</t>
  </si>
  <si>
    <t>1.4.3.</t>
  </si>
  <si>
    <t>Материалы</t>
  </si>
  <si>
    <t>1.4.4.</t>
  </si>
  <si>
    <t>Прочие затраты</t>
  </si>
  <si>
    <t>2.</t>
  </si>
  <si>
    <t>Прочие расходы, в т.ч.:</t>
  </si>
  <si>
    <t>2.1.</t>
  </si>
  <si>
    <t>Проценты к уплате</t>
  </si>
  <si>
    <t>2.2.</t>
  </si>
  <si>
    <t>Прочие</t>
  </si>
  <si>
    <t>Выводимые данные: БУ (данные бухгалтерского учета)</t>
  </si>
  <si>
    <t>Отбор: Номенклатурные группы В группе "02. Сбытовая деятельность"</t>
  </si>
  <si>
    <t>Счет</t>
  </si>
  <si>
    <t>Сальдо на начало периода</t>
  </si>
  <si>
    <t>Обороты за период</t>
  </si>
  <si>
    <t>Сальдо на конец периода</t>
  </si>
  <si>
    <t>Статьи затрат</t>
  </si>
  <si>
    <t>Дебет</t>
  </si>
  <si>
    <t>Кредит</t>
  </si>
  <si>
    <t>90.02</t>
  </si>
  <si>
    <t>Статьи затрат 2018</t>
  </si>
  <si>
    <t>02.01. Затраты на оплату труда и страховые взносы</t>
  </si>
  <si>
    <t>2.1.1. Затраты на оплату труда</t>
  </si>
  <si>
    <t>2.1.2. Резерв на оплату отпусков без страховых взносов</t>
  </si>
  <si>
    <t>2.1.6. Страховые взносы</t>
  </si>
  <si>
    <t>2.1.7. Страховые взносы с резерва на оплату отпусков</t>
  </si>
  <si>
    <t>02.03. Материалы, запасные части</t>
  </si>
  <si>
    <t>2.3.14. Расходные материалы (комплектующие) для оргтехники</t>
  </si>
  <si>
    <t>2.3.15. ГСМ</t>
  </si>
  <si>
    <t>2.3.16. ОС  до 40 тыс.руб.</t>
  </si>
  <si>
    <t>2.3.18. Канцелярские товары</t>
  </si>
  <si>
    <t>2.3.19. Бланки, почтовые марки и конверты</t>
  </si>
  <si>
    <t>2.3.22. Материалы прочие</t>
  </si>
  <si>
    <t>02.04. Амортизация</t>
  </si>
  <si>
    <t>2.4.1. Амортизация ОС</t>
  </si>
  <si>
    <t>2.4.10. Амортизация ППА здания, сооружения</t>
  </si>
  <si>
    <t>2.4.4. Амортизация НМА</t>
  </si>
  <si>
    <t>2.4.9. Амортизация ППА оборудование</t>
  </si>
  <si>
    <t>02.06. Работы и услуги производственного характера</t>
  </si>
  <si>
    <t>2.6.11. Испытание и поверка приборов</t>
  </si>
  <si>
    <t>2.6.2. Текущий ремонт и техобслуживание (ТО) подрядными организациями</t>
  </si>
  <si>
    <t>2.6.2.3. Текущий ремонт и ТО транспортных средств подрядными организациями</t>
  </si>
  <si>
    <t>2.6.21. Услуги по ограничению / возобновлению режима потребления</t>
  </si>
  <si>
    <t>2.6.28. Прочие расходы производственного характера</t>
  </si>
  <si>
    <t>2.6.3. Транспортные услуги (легковой транспорт)</t>
  </si>
  <si>
    <t>02.07. Услуги инфраструктурных организаций оптового рынка (ОРЭ)</t>
  </si>
  <si>
    <t>2.7.1. Услуги по организации функционирования торговой системы НОРЭМ АТС</t>
  </si>
  <si>
    <t>2.7.2. Услуги по организации функционирования торговой системы НОРЭМ ЦФР</t>
  </si>
  <si>
    <t>2.7.4. Услуги по организации функционирования торговой системы НОРЭМ СО ЕЭС</t>
  </si>
  <si>
    <t>02.08. Услуги по передаче</t>
  </si>
  <si>
    <t>2.8.5. Услуги по передаче электрической энергии - по контрагентам (для сбытов)</t>
  </si>
  <si>
    <t>02.09. Покупные ресурсы</t>
  </si>
  <si>
    <t>2.9.1. Покупная электроэнергия и мощность для реализации (Оптовый рынок)</t>
  </si>
  <si>
    <t>02.10. Страхование</t>
  </si>
  <si>
    <t>2.10.2. Обязательное страхование имущества (транспорт)</t>
  </si>
  <si>
    <t>2.10.3. Добровольное страхование имущества (транспорт)</t>
  </si>
  <si>
    <t>2.10.4. Добровольное медицинское страхование</t>
  </si>
  <si>
    <t>2.10.5. Добровольное страхование по договорам НПФ</t>
  </si>
  <si>
    <t>02.11. Налоги из себестоимости</t>
  </si>
  <si>
    <t>2.11.2. Транспортный налог</t>
  </si>
  <si>
    <t>2.11.5. Земельный налог</t>
  </si>
  <si>
    <t>02.12. Прочие расходы из себестоимости</t>
  </si>
  <si>
    <t>2.12.1. Аудиторские услуги</t>
  </si>
  <si>
    <t>2.12.11. Почтовые расходы, литература, подписка</t>
  </si>
  <si>
    <t>2.12.11.1. Почтовые услуги</t>
  </si>
  <si>
    <t>2.12.12. Командировочные расходы</t>
  </si>
  <si>
    <t>2.12.14. Подготовка и переподготовка кадров</t>
  </si>
  <si>
    <t>2.12.14.3. Расходы на подбор персонала</t>
  </si>
  <si>
    <t>2.12.16. Реклама, маркетинг, PR-деятельность</t>
  </si>
  <si>
    <t>2.12.16.2. Размещение в СМИ информации произв.хар-ра</t>
  </si>
  <si>
    <t>2.12.16.5. Расходы на рекламу</t>
  </si>
  <si>
    <t>2.12.17. Содержание Управляющей компании (ЕИО)</t>
  </si>
  <si>
    <t>2.12.2. Юридические услуги</t>
  </si>
  <si>
    <t>2.12.2.4. Прочие юридические услуги</t>
  </si>
  <si>
    <t>2.12.21. Компенсация льготного проезда к месту отпуска и учебы</t>
  </si>
  <si>
    <t>2.12.3. Информационно-консультационные услуги</t>
  </si>
  <si>
    <t>2.12.3.1. Информационные услуги</t>
  </si>
  <si>
    <t>2.12.3.2. Обслуживание информационных систем</t>
  </si>
  <si>
    <t>2.12.3.3. Услуги по сопровождению Интернет-портала</t>
  </si>
  <si>
    <t>2.12.3.4. Консультационные услуги</t>
  </si>
  <si>
    <t>2.12.4. Коммунальные услуги</t>
  </si>
  <si>
    <t>2.12.4.1. Коммунальные услуги электроэнергия</t>
  </si>
  <si>
    <t>2.12.4.2. Коммунальные услуги теплоэнергия</t>
  </si>
  <si>
    <t>2.12.4.3. Коммунальные услуги водоснабжение</t>
  </si>
  <si>
    <t>2.12.4.4. Коммунальные услуги водоотведение</t>
  </si>
  <si>
    <t>2.12.4.6. Вывоз и утилизация ТБО</t>
  </si>
  <si>
    <t>2.12.5. Содержание помещений и территории</t>
  </si>
  <si>
    <t>2.12.5.11. Услуги по противопожарной безопасности</t>
  </si>
  <si>
    <t>2.12.5.3. Уборка помещений и территории</t>
  </si>
  <si>
    <t>2.12.5.4. Прочие расходы по содержанию помещений и территории</t>
  </si>
  <si>
    <t>2.12.5.5. Техническое обслуживание кондиционеров</t>
  </si>
  <si>
    <t>2.12.6. Услуги связи</t>
  </si>
  <si>
    <t>2.12.6.1. Связь сотовая</t>
  </si>
  <si>
    <t>2.12.6.3. Связь городская</t>
  </si>
  <si>
    <t>2.12.6.4. Интернет</t>
  </si>
  <si>
    <t>2.12.6.7. Аренда информационных каналов связи</t>
  </si>
  <si>
    <t>2.12.8. Охрана труда</t>
  </si>
  <si>
    <t>2.12.8.1. Спецодежда</t>
  </si>
  <si>
    <t>2.12.8.15. Обучение ТБ</t>
  </si>
  <si>
    <t>2.12.8.3. Средства защиты по ТБ</t>
  </si>
  <si>
    <t>2.12.8.4. Аттестация рабочих мест</t>
  </si>
  <si>
    <t>2.12.8.5. Аптечки</t>
  </si>
  <si>
    <t>2.12.8.6.Медицинский осмотр</t>
  </si>
  <si>
    <t>2.12.8.7. Прочие расходы по охране труда и ТБ</t>
  </si>
  <si>
    <t>2.12.8.8. Предрейсовый медицинский осмотр</t>
  </si>
  <si>
    <t>2.12.9. Расходы на программное обеспечение</t>
  </si>
  <si>
    <t>2.12.9.16. Услуги в области информационных технологий</t>
  </si>
  <si>
    <t>2.12.9.2. Лицензии ПО (Прочие)</t>
  </si>
  <si>
    <t>2.12.9.4. Право пользования ПО (Прочие)</t>
  </si>
  <si>
    <t>Итого</t>
  </si>
  <si>
    <t>Прочие доходы и расходы</t>
  </si>
  <si>
    <t>91.02</t>
  </si>
  <si>
    <t>&lt;...&gt;</t>
  </si>
  <si>
    <t>2.09. Списание дебиторской (кредиторской) задолженности к НУ</t>
  </si>
  <si>
    <t>3.1. Прибыль (убыток) прошлых лет, выявленные в отчетном периоде к НУ (по годам)</t>
  </si>
  <si>
    <t>5.6. Проценты к получению (уплате) по договору кредита</t>
  </si>
  <si>
    <t>6.1. Штрафы, пени и неустойки к получению (уплате)</t>
  </si>
  <si>
    <t>7.1. Резерв по сомнительным долгам</t>
  </si>
  <si>
    <t>9.13. Прочие внереализационные доходы (расходы) к НУ</t>
  </si>
  <si>
    <t>9.14. Прочие внереализационные доходы (расходы) не к НУ</t>
  </si>
  <si>
    <t>9.16. Изменение стоимости предмета аренды</t>
  </si>
  <si>
    <t>9.3. Благотворительная помощь не к НУ</t>
  </si>
  <si>
    <t>9.7. Госпошлина к получению/уплате</t>
  </si>
  <si>
    <t>11.1. НДС, не принимаемый для НУ</t>
  </si>
  <si>
    <t>11.3. Налог на имущество</t>
  </si>
  <si>
    <t>12.1. Расчетно-кассовое обслуживание</t>
  </si>
  <si>
    <t>14.10. Единовременные выплаты к праздникам и юбилейным датам</t>
  </si>
  <si>
    <t>14.11. Материальная помощь по семейным обстоятельствам, на медикаменты, рождение ребенка, погребение и т.п.</t>
  </si>
  <si>
    <t>14.15. Оплата стоимости путевок на лечение, отдых</t>
  </si>
  <si>
    <t>14.16. Оплата стоимости проезда к месту отдыха и обратно</t>
  </si>
  <si>
    <t>14.18. Оплата детских новогодних подарков и билетов на мероприятия</t>
  </si>
  <si>
    <t>14.19. Оплата абонементов в спортзал, бассейн</t>
  </si>
  <si>
    <t>14.20. Страховые взносы с выплат по КД</t>
  </si>
  <si>
    <t>14.28. Прочие расходы по коллективному договору</t>
  </si>
  <si>
    <t>15.1. Амортизация ОС непроизводственного назначения</t>
  </si>
  <si>
    <t>15.4. Сувенирная продукция, цветы, подарки</t>
  </si>
  <si>
    <t>16.1. Проценты по арендным платежам земля</t>
  </si>
  <si>
    <t>16.2. Проценты по арендным платежам оборудование</t>
  </si>
  <si>
    <t>16.3. Проценты по арендным платежам здания, сооружения</t>
  </si>
  <si>
    <t>91</t>
  </si>
  <si>
    <t>91.01</t>
  </si>
  <si>
    <t>5.7. Проценты к получению (уплате) по договору займа</t>
  </si>
  <si>
    <t>5.9. Проценты по депозитам</t>
  </si>
  <si>
    <t>7.4. Резерв на оплату отпусков</t>
  </si>
  <si>
    <t>8.2. Госпошлина к получению/уплате (по решению суда)</t>
  </si>
  <si>
    <t>8.3. Неустойка, пени (по решению суда)</t>
  </si>
  <si>
    <t>91.09</t>
  </si>
  <si>
    <t>2.3.23. Материалы (текущий ремонт и ТО) для административных зданий и сооружений</t>
  </si>
  <si>
    <t>2.7.6. Прочие организации</t>
  </si>
  <si>
    <t>2.12.14.2. Повышение квалификации ИТР</t>
  </si>
  <si>
    <t>2.12.18. Услуги по агентским договорам (агентское вознаграждение)</t>
  </si>
  <si>
    <t>2.12.18.4. Агентское вознаграждение прочее</t>
  </si>
  <si>
    <t xml:space="preserve">2.12.20. Членские взносы </t>
  </si>
  <si>
    <t>2.12.7. Охрана и безопасность</t>
  </si>
  <si>
    <t>2.12.7.3. Услуги охраны объектов</t>
  </si>
  <si>
    <t>3.2. Прибыль (убыток) прошлых лет, выявленные в отчетном периоде не к НУ (по годам)</t>
  </si>
  <si>
    <t>5.14. Доходы от участия в других организациях</t>
  </si>
  <si>
    <t>6.3. Штрафы по налогам</t>
  </si>
  <si>
    <t>Структура и объем затрат на производство и реализацию товаров (работ, услуг) ООО «НЭСКО» за 2025г.</t>
  </si>
  <si>
    <t>Общество с ограниченной ответственностью "Нижневартовская Энергосбытовая компания"</t>
  </si>
  <si>
    <t>Оборотно-сальдовая ведомость по счету 90.02 за 2025 г.</t>
  </si>
  <si>
    <t>2.3.20. Инвентарь и прочие хозяйственные принадлежности</t>
  </si>
  <si>
    <t>02.05. Аренда</t>
  </si>
  <si>
    <t>2.5.8. Аренда зданий, сооружений</t>
  </si>
  <si>
    <t>2.8.4. Услуги по передаче электрической энергии (прочие ТСО)</t>
  </si>
  <si>
    <t>2.12.12.1. Гостиничные услуги</t>
  </si>
  <si>
    <t>2.12.12.2. Проезд</t>
  </si>
  <si>
    <t>2.12.12.3. Суточные</t>
  </si>
  <si>
    <t>2.12.16.3. Размещение в СМИ объявления о приеме на работу</t>
  </si>
  <si>
    <t>2.12.24. Услуги по оценке  имущества</t>
  </si>
  <si>
    <t>2.12.24.2. Услуги оценочных организаций по определению рыночной стоимости</t>
  </si>
  <si>
    <t>Сформировано 29.01.2026 14:52:15</t>
  </si>
  <si>
    <t>Главный бухгалтер</t>
  </si>
  <si>
    <t xml:space="preserve"> </t>
  </si>
  <si>
    <t>Ярмоленко А. В.</t>
  </si>
  <si>
    <t xml:space="preserve">                                             </t>
  </si>
  <si>
    <t>(должность)</t>
  </si>
  <si>
    <t>(подпись)</t>
  </si>
  <si>
    <t>(расшифровка подписи)</t>
  </si>
  <si>
    <t>Ответственный:</t>
  </si>
  <si>
    <t>Ведущий экономист</t>
  </si>
  <si>
    <t>Колчина Е. В.</t>
  </si>
  <si>
    <t>Оборотно-сальдовая ведомость по счету 90.07 за 2025 г.</t>
  </si>
  <si>
    <t>90.07</t>
  </si>
  <si>
    <t>2.7.3. Комиссионные сборы на ОРЭ ЦФР</t>
  </si>
  <si>
    <t>ф</t>
  </si>
  <si>
    <t>Оборотно-сальдовая ведомость по счету 91 за 2025 г.</t>
  </si>
  <si>
    <t>2.02. Остаточная стоимость ликвидированных ОС</t>
  </si>
  <si>
    <t>8.5. Судебные издержки</t>
  </si>
  <si>
    <t>Сформировано 29.01.2026 15:15:20</t>
  </si>
  <si>
    <t>затраты с 91 счета учтены с распределения по ГП</t>
  </si>
  <si>
    <t>2.2. Прочие:</t>
  </si>
  <si>
    <t>(файл НЭСКО_БП 2025_Сбыты)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</si>
</sst>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\ _₽_-;\-* #,##0\ _₽_-;_-* &quot;-&quot;\ _₽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color indexed="21"/>
      <name val="Arial"/>
      <family val="2"/>
      <charset val="204"/>
    </font>
    <font>
      <b/>
      <sz val="10"/>
      <color indexed="2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indexed="21"/>
      <name val="Arial"/>
      <family val="2"/>
      <charset val="204"/>
    </font>
    <font>
      <b/>
      <sz val="9"/>
      <color indexed="21"/>
      <name val="Arial"/>
      <family val="2"/>
      <charset val="204"/>
    </font>
    <font>
      <sz val="9"/>
      <name val="Arial"/>
      <family val="2"/>
      <charset val="204"/>
    </font>
    <font>
      <u/>
      <sz val="8"/>
      <name val="Arial"/>
      <family val="2"/>
      <charset val="204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8" fillId="0" borderId="0"/>
  </cellStyleXfs>
  <cellXfs count="9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3" fontId="0" fillId="0" borderId="0" xfId="0" applyNumberFormat="1"/>
    <xf numFmtId="3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3"/>
    </xf>
    <xf numFmtId="3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indent="1"/>
    </xf>
    <xf numFmtId="3" fontId="3" fillId="0" borderId="3" xfId="0" applyNumberFormat="1" applyFont="1" applyBorder="1" applyAlignment="1">
      <alignment horizontal="center" vertical="center" wrapText="1"/>
    </xf>
    <xf numFmtId="4" fontId="0" fillId="0" borderId="0" xfId="0" applyNumberFormat="1"/>
    <xf numFmtId="3" fontId="6" fillId="4" borderId="5" xfId="0" applyNumberFormat="1" applyFont="1" applyFill="1" applyBorder="1" applyAlignment="1">
      <alignment horizontal="right" vertical="center" indent="1"/>
    </xf>
    <xf numFmtId="164" fontId="0" fillId="0" borderId="0" xfId="1" applyNumberFormat="1" applyFont="1"/>
    <xf numFmtId="3" fontId="4" fillId="0" borderId="5" xfId="0" applyNumberFormat="1" applyFont="1" applyFill="1" applyBorder="1" applyAlignment="1">
      <alignment horizontal="right" vertical="center" indent="1"/>
    </xf>
    <xf numFmtId="0" fontId="15" fillId="0" borderId="4" xfId="0" applyFont="1" applyBorder="1" applyAlignment="1">
      <alignment horizontal="left" vertical="center" wrapText="1" indent="1"/>
    </xf>
    <xf numFmtId="0" fontId="8" fillId="0" borderId="0" xfId="2"/>
    <xf numFmtId="0" fontId="10" fillId="0" borderId="0" xfId="2" applyNumberFormat="1" applyFont="1"/>
    <xf numFmtId="0" fontId="8" fillId="0" borderId="0" xfId="2" applyNumberFormat="1" applyAlignment="1">
      <alignment wrapText="1"/>
    </xf>
    <xf numFmtId="0" fontId="11" fillId="0" borderId="0" xfId="2" applyNumberFormat="1" applyFont="1" applyAlignment="1">
      <alignment vertical="top" wrapText="1"/>
    </xf>
    <xf numFmtId="0" fontId="16" fillId="2" borderId="6" xfId="2" applyNumberFormat="1" applyFont="1" applyFill="1" applyBorder="1" applyAlignment="1">
      <alignment vertical="top" wrapText="1"/>
    </xf>
    <xf numFmtId="0" fontId="16" fillId="2" borderId="9" xfId="2" applyNumberFormat="1" applyFont="1" applyFill="1" applyBorder="1" applyAlignment="1">
      <alignment vertical="top" wrapText="1"/>
    </xf>
    <xf numFmtId="0" fontId="16" fillId="2" borderId="9" xfId="2" applyNumberFormat="1" applyFont="1" applyFill="1" applyBorder="1" applyAlignment="1">
      <alignment horizontal="right" vertical="top" wrapText="1"/>
    </xf>
    <xf numFmtId="4" fontId="16" fillId="2" borderId="9" xfId="2" applyNumberFormat="1" applyFont="1" applyFill="1" applyBorder="1" applyAlignment="1">
      <alignment horizontal="right" vertical="top" wrapText="1"/>
    </xf>
    <xf numFmtId="0" fontId="18" fillId="0" borderId="9" xfId="2" applyNumberFormat="1" applyFont="1" applyBorder="1" applyAlignment="1">
      <alignment horizontal="right" vertical="top" wrapText="1"/>
    </xf>
    <xf numFmtId="4" fontId="18" fillId="0" borderId="9" xfId="2" applyNumberFormat="1" applyFont="1" applyBorder="1" applyAlignment="1">
      <alignment horizontal="right" vertical="top" wrapText="1"/>
    </xf>
    <xf numFmtId="2" fontId="18" fillId="0" borderId="9" xfId="2" applyNumberFormat="1" applyFont="1" applyBorder="1" applyAlignment="1">
      <alignment horizontal="right" vertical="top" wrapText="1"/>
    </xf>
    <xf numFmtId="0" fontId="13" fillId="2" borderId="6" xfId="2" applyNumberFormat="1" applyFont="1" applyFill="1" applyBorder="1" applyAlignment="1">
      <alignment vertical="top"/>
    </xf>
    <xf numFmtId="0" fontId="13" fillId="2" borderId="6" xfId="2" applyNumberFormat="1" applyFont="1" applyFill="1" applyBorder="1" applyAlignment="1">
      <alignment horizontal="right" vertical="top" wrapText="1"/>
    </xf>
    <xf numFmtId="4" fontId="13" fillId="2" borderId="6" xfId="2" applyNumberFormat="1" applyFont="1" applyFill="1" applyBorder="1" applyAlignment="1">
      <alignment horizontal="right" vertical="top" wrapText="1"/>
    </xf>
    <xf numFmtId="0" fontId="11" fillId="0" borderId="0" xfId="2" applyNumberFormat="1" applyFont="1" applyAlignment="1">
      <alignment horizontal="right"/>
    </xf>
    <xf numFmtId="0" fontId="8" fillId="0" borderId="0" xfId="2" applyNumberFormat="1" applyAlignment="1">
      <alignment horizontal="centerContinuous" wrapText="1"/>
    </xf>
    <xf numFmtId="0" fontId="8" fillId="0" borderId="0" xfId="2" applyNumberFormat="1" applyAlignment="1">
      <alignment horizontal="centerContinuous"/>
    </xf>
    <xf numFmtId="0" fontId="8" fillId="0" borderId="0" xfId="2" applyNumberFormat="1" applyAlignment="1">
      <alignment horizontal="center"/>
    </xf>
    <xf numFmtId="0" fontId="19" fillId="0" borderId="0" xfId="2" applyNumberFormat="1" applyFont="1" applyAlignment="1">
      <alignment horizontal="centerContinuous"/>
    </xf>
    <xf numFmtId="0" fontId="8" fillId="0" borderId="0" xfId="2" applyNumberFormat="1" applyAlignment="1">
      <alignment horizontal="centerContinuous" vertical="top"/>
    </xf>
    <xf numFmtId="0" fontId="19" fillId="0" borderId="0" xfId="2" applyNumberFormat="1" applyFont="1" applyAlignment="1">
      <alignment horizontal="center"/>
    </xf>
    <xf numFmtId="0" fontId="8" fillId="0" borderId="0" xfId="2" applyNumberFormat="1" applyAlignment="1">
      <alignment vertical="top"/>
    </xf>
    <xf numFmtId="0" fontId="8" fillId="0" borderId="0" xfId="2" applyNumberFormat="1" applyAlignment="1">
      <alignment horizontal="center" vertical="top"/>
    </xf>
    <xf numFmtId="0" fontId="8" fillId="0" borderId="0" xfId="2" applyAlignment="1"/>
    <xf numFmtId="0" fontId="10" fillId="0" borderId="0" xfId="2" applyNumberFormat="1" applyFont="1" applyAlignment="1"/>
    <xf numFmtId="0" fontId="8" fillId="0" borderId="0" xfId="2" applyNumberFormat="1" applyAlignment="1"/>
    <xf numFmtId="0" fontId="11" fillId="0" borderId="0" xfId="2" applyNumberFormat="1" applyFont="1" applyAlignment="1">
      <alignment vertical="top"/>
    </xf>
    <xf numFmtId="0" fontId="16" fillId="2" borderId="6" xfId="2" applyNumberFormat="1" applyFont="1" applyFill="1" applyBorder="1" applyAlignment="1">
      <alignment vertical="top"/>
    </xf>
    <xf numFmtId="0" fontId="16" fillId="2" borderId="9" xfId="2" applyNumberFormat="1" applyFont="1" applyFill="1" applyBorder="1" applyAlignment="1">
      <alignment vertical="top"/>
    </xf>
    <xf numFmtId="0" fontId="16" fillId="2" borderId="9" xfId="2" applyNumberFormat="1" applyFont="1" applyFill="1" applyBorder="1" applyAlignment="1">
      <alignment horizontal="right" vertical="top"/>
    </xf>
    <xf numFmtId="4" fontId="16" fillId="2" borderId="9" xfId="2" applyNumberFormat="1" applyFont="1" applyFill="1" applyBorder="1" applyAlignment="1">
      <alignment horizontal="right" vertical="top"/>
    </xf>
    <xf numFmtId="0" fontId="12" fillId="2" borderId="9" xfId="2" applyNumberFormat="1" applyFont="1" applyFill="1" applyBorder="1" applyAlignment="1">
      <alignment vertical="top"/>
    </xf>
    <xf numFmtId="0" fontId="17" fillId="2" borderId="9" xfId="2" applyNumberFormat="1" applyFont="1" applyFill="1" applyBorder="1" applyAlignment="1">
      <alignment horizontal="right" vertical="top"/>
    </xf>
    <xf numFmtId="4" fontId="17" fillId="2" borderId="9" xfId="2" applyNumberFormat="1" applyFont="1" applyFill="1" applyBorder="1" applyAlignment="1">
      <alignment horizontal="right" vertical="top"/>
    </xf>
    <xf numFmtId="0" fontId="18" fillId="0" borderId="9" xfId="2" applyNumberFormat="1" applyFont="1" applyBorder="1" applyAlignment="1">
      <alignment vertical="top"/>
    </xf>
    <xf numFmtId="0" fontId="18" fillId="0" borderId="9" xfId="2" applyNumberFormat="1" applyFont="1" applyBorder="1" applyAlignment="1">
      <alignment horizontal="right" vertical="top"/>
    </xf>
    <xf numFmtId="4" fontId="18" fillId="0" borderId="9" xfId="2" applyNumberFormat="1" applyFont="1" applyBorder="1" applyAlignment="1">
      <alignment horizontal="right" vertical="top"/>
    </xf>
    <xf numFmtId="2" fontId="18" fillId="0" borderId="9" xfId="2" applyNumberFormat="1" applyFont="1" applyBorder="1" applyAlignment="1">
      <alignment horizontal="right" vertical="top"/>
    </xf>
    <xf numFmtId="0" fontId="13" fillId="2" borderId="6" xfId="2" applyNumberFormat="1" applyFont="1" applyFill="1" applyBorder="1" applyAlignment="1">
      <alignment horizontal="right" vertical="top"/>
    </xf>
    <xf numFmtId="4" fontId="13" fillId="2" borderId="6" xfId="2" applyNumberFormat="1" applyFont="1" applyFill="1" applyBorder="1" applyAlignment="1">
      <alignment horizontal="right" vertical="top"/>
    </xf>
    <xf numFmtId="0" fontId="18" fillId="0" borderId="9" xfId="2" applyNumberFormat="1" applyFont="1" applyBorder="1" applyAlignment="1">
      <alignment vertical="top" wrapText="1" indent="1"/>
    </xf>
    <xf numFmtId="0" fontId="0" fillId="3" borderId="0" xfId="0" applyFill="1"/>
    <xf numFmtId="0" fontId="12" fillId="2" borderId="0" xfId="2" applyNumberFormat="1" applyFont="1" applyFill="1" applyBorder="1" applyAlignment="1">
      <alignment horizontal="center" vertical="top"/>
    </xf>
    <xf numFmtId="0" fontId="12" fillId="3" borderId="0" xfId="2" applyNumberFormat="1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5" fontId="6" fillId="4" borderId="3" xfId="0" applyNumberFormat="1" applyFont="1" applyFill="1" applyBorder="1" applyAlignment="1">
      <alignment horizontal="right" vertical="center" indent="1"/>
    </xf>
    <xf numFmtId="165" fontId="4" fillId="0" borderId="5" xfId="0" applyNumberFormat="1" applyFont="1" applyFill="1" applyBorder="1" applyAlignment="1">
      <alignment horizontal="right" vertical="center" indent="1"/>
    </xf>
    <xf numFmtId="4" fontId="17" fillId="2" borderId="10" xfId="2" applyNumberFormat="1" applyFont="1" applyFill="1" applyBorder="1" applyAlignment="1">
      <alignment horizontal="right" vertical="top"/>
    </xf>
    <xf numFmtId="4" fontId="17" fillId="3" borderId="11" xfId="2" applyNumberFormat="1" applyFont="1" applyFill="1" applyBorder="1" applyAlignment="1">
      <alignment horizontal="right" vertical="top"/>
    </xf>
    <xf numFmtId="0" fontId="16" fillId="2" borderId="9" xfId="2" applyNumberFormat="1" applyFont="1" applyFill="1" applyBorder="1" applyAlignment="1">
      <alignment vertical="top" wrapText="1" indent="1"/>
    </xf>
    <xf numFmtId="0" fontId="18" fillId="0" borderId="9" xfId="2" applyNumberFormat="1" applyFont="1" applyBorder="1" applyAlignment="1">
      <alignment vertical="top" wrapText="1" indent="2"/>
    </xf>
    <xf numFmtId="0" fontId="16" fillId="2" borderId="0" xfId="2" applyNumberFormat="1" applyFont="1" applyFill="1" applyBorder="1" applyAlignment="1">
      <alignment horizontal="center" vertical="top"/>
    </xf>
    <xf numFmtId="0" fontId="20" fillId="5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2" applyNumberFormat="1" applyFont="1" applyAlignment="1"/>
    <xf numFmtId="0" fontId="8" fillId="0" borderId="0" xfId="2" applyNumberFormat="1" applyAlignment="1">
      <alignment horizontal="center"/>
    </xf>
    <xf numFmtId="0" fontId="11" fillId="0" borderId="0" xfId="2" applyNumberFormat="1" applyFont="1" applyAlignment="1">
      <alignment vertical="top"/>
    </xf>
    <xf numFmtId="0" fontId="11" fillId="0" borderId="0" xfId="2" applyNumberFormat="1" applyFont="1" applyAlignment="1">
      <alignment horizontal="center" vertical="top"/>
    </xf>
    <xf numFmtId="0" fontId="12" fillId="2" borderId="6" xfId="2" applyNumberFormat="1" applyFont="1" applyFill="1" applyBorder="1" applyAlignment="1">
      <alignment horizontal="center" vertical="top"/>
    </xf>
    <xf numFmtId="0" fontId="12" fillId="2" borderId="7" xfId="2" applyNumberFormat="1" applyFont="1" applyFill="1" applyBorder="1" applyAlignment="1">
      <alignment horizontal="center" vertical="top"/>
    </xf>
    <xf numFmtId="0" fontId="12" fillId="2" borderId="8" xfId="2" applyNumberFormat="1" applyFont="1" applyFill="1" applyBorder="1" applyAlignment="1">
      <alignment horizontal="center" vertical="top"/>
    </xf>
    <xf numFmtId="0" fontId="8" fillId="0" borderId="0" xfId="2" applyNumberFormat="1" applyAlignment="1"/>
    <xf numFmtId="0" fontId="16" fillId="2" borderId="7" xfId="2" applyNumberFormat="1" applyFont="1" applyFill="1" applyBorder="1" applyAlignment="1">
      <alignment vertical="top"/>
    </xf>
    <xf numFmtId="0" fontId="16" fillId="2" borderId="8" xfId="2" applyNumberFormat="1" applyFont="1" applyFill="1" applyBorder="1" applyAlignment="1">
      <alignment vertical="top"/>
    </xf>
    <xf numFmtId="0" fontId="12" fillId="3" borderId="7" xfId="2" applyNumberFormat="1" applyFont="1" applyFill="1" applyBorder="1" applyAlignment="1">
      <alignment horizontal="center" vertical="top"/>
    </xf>
    <xf numFmtId="0" fontId="12" fillId="3" borderId="8" xfId="2" applyNumberFormat="1" applyFont="1" applyFill="1" applyBorder="1" applyAlignment="1">
      <alignment horizontal="center" vertical="top"/>
    </xf>
    <xf numFmtId="0" fontId="16" fillId="2" borderId="7" xfId="2" applyNumberFormat="1" applyFont="1" applyFill="1" applyBorder="1" applyAlignment="1">
      <alignment vertical="top" wrapText="1"/>
    </xf>
    <xf numFmtId="0" fontId="16" fillId="2" borderId="8" xfId="2" applyNumberFormat="1" applyFont="1" applyFill="1" applyBorder="1" applyAlignment="1">
      <alignment vertical="top" wrapText="1"/>
    </xf>
    <xf numFmtId="0" fontId="9" fillId="0" borderId="0" xfId="2" applyNumberFormat="1" applyFont="1" applyAlignment="1">
      <alignment wrapText="1"/>
    </xf>
    <xf numFmtId="0" fontId="8" fillId="0" borderId="0" xfId="2" applyNumberFormat="1" applyAlignment="1">
      <alignment horizontal="center" wrapText="1"/>
    </xf>
    <xf numFmtId="0" fontId="11" fillId="0" borderId="0" xfId="2" applyNumberFormat="1" applyFont="1" applyAlignment="1">
      <alignment vertical="top" wrapText="1"/>
    </xf>
    <xf numFmtId="0" fontId="11" fillId="0" borderId="0" xfId="2" applyNumberFormat="1" applyFont="1" applyAlignment="1">
      <alignment horizontal="center" vertical="top" wrapText="1"/>
    </xf>
    <xf numFmtId="0" fontId="8" fillId="0" borderId="0" xfId="2" applyNumberFormat="1"/>
  </cellXfs>
  <cellStyles count="3">
    <cellStyle name="Обычный" xfId="0" builtinId="0"/>
    <cellStyle name="Обычный_ОСВ" xfId="2"/>
    <cellStyle name="Финансовый" xfId="1" builtinId="3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F18"/>
  <sheetViews>
    <sheetView tabSelected="1" workbookViewId="0">
      <selection activeCell="E22" sqref="E21:E22"/>
    </sheetView>
  </sheetViews>
  <sheetFormatPr defaultRowHeight="15" x14ac:dyDescent="0.25"/>
  <cols>
    <col min="1" max="1" width="9.5703125" customWidth="1"/>
    <col min="2" max="2" width="65.42578125" customWidth="1"/>
    <col min="3" max="3" width="15" bestFit="1" customWidth="1"/>
    <col min="4" max="4" width="7.85546875" customWidth="1"/>
    <col min="5" max="5" width="46.7109375" bestFit="1" customWidth="1"/>
    <col min="6" max="6" width="13.85546875" bestFit="1" customWidth="1"/>
  </cols>
  <sheetData>
    <row r="1" spans="1:6" ht="32.25" customHeight="1" x14ac:dyDescent="0.25">
      <c r="A1" s="71" t="s">
        <v>0</v>
      </c>
      <c r="B1" s="71"/>
      <c r="C1" s="71"/>
    </row>
    <row r="3" spans="1:6" ht="32.25" customHeight="1" x14ac:dyDescent="0.25">
      <c r="A3" s="71" t="s">
        <v>176</v>
      </c>
      <c r="B3" s="71"/>
      <c r="C3" s="71"/>
    </row>
    <row r="4" spans="1:6" ht="15.75" thickBot="1" x14ac:dyDescent="0.3"/>
    <row r="5" spans="1:6" ht="29.85" customHeight="1" x14ac:dyDescent="0.25">
      <c r="A5" s="72" t="s">
        <v>1</v>
      </c>
      <c r="B5" s="72" t="s">
        <v>2</v>
      </c>
      <c r="C5" s="1" t="s">
        <v>3</v>
      </c>
    </row>
    <row r="6" spans="1:6" ht="16.5" thickBot="1" x14ac:dyDescent="0.3">
      <c r="A6" s="73"/>
      <c r="B6" s="73"/>
      <c r="C6" s="2" t="s">
        <v>4</v>
      </c>
    </row>
    <row r="7" spans="1:6" ht="30.4" customHeight="1" thickBot="1" x14ac:dyDescent="0.3">
      <c r="A7" s="3">
        <v>1</v>
      </c>
      <c r="B7" s="4" t="s">
        <v>5</v>
      </c>
      <c r="C7" s="13">
        <f>SUM(C8,C9,C10,C11)</f>
        <v>3681865.3599</v>
      </c>
      <c r="D7" s="5"/>
      <c r="E7" s="12"/>
      <c r="F7" s="14"/>
    </row>
    <row r="8" spans="1:6" ht="16.5" thickBot="1" x14ac:dyDescent="0.3">
      <c r="A8" s="6" t="s">
        <v>6</v>
      </c>
      <c r="B8" s="7" t="s">
        <v>7</v>
      </c>
      <c r="C8" s="15">
        <f>SUMIF(ОСВ!J:J,НЭСКО!A8,ОСВ!E:E)/1000</f>
        <v>1853112.61782</v>
      </c>
      <c r="F8" s="14"/>
    </row>
    <row r="9" spans="1:6" ht="16.5" thickBot="1" x14ac:dyDescent="0.3">
      <c r="A9" s="6" t="s">
        <v>8</v>
      </c>
      <c r="B9" s="7" t="s">
        <v>9</v>
      </c>
      <c r="C9" s="15">
        <f>SUMIF(ОСВ!J:J,НЭСКО!A9,ОСВ!E:E)/1000</f>
        <v>1574629.8501199998</v>
      </c>
      <c r="F9" s="14"/>
    </row>
    <row r="10" spans="1:6" ht="48" thickBot="1" x14ac:dyDescent="0.3">
      <c r="A10" s="6" t="s">
        <v>10</v>
      </c>
      <c r="B10" s="7" t="s">
        <v>11</v>
      </c>
      <c r="C10" s="15">
        <f>SUMIF(ОСВ!J:J,НЭСКО!A10,ОСВ!E:E)/1000</f>
        <v>3879.2498100000003</v>
      </c>
      <c r="F10" s="14"/>
    </row>
    <row r="11" spans="1:6" ht="16.5" thickBot="1" x14ac:dyDescent="0.3">
      <c r="A11" s="6" t="s">
        <v>12</v>
      </c>
      <c r="B11" s="16" t="s">
        <v>13</v>
      </c>
      <c r="C11" s="63">
        <f>SUM(C12:C15)</f>
        <v>250243.64215000015</v>
      </c>
      <c r="F11" s="14"/>
    </row>
    <row r="12" spans="1:6" ht="16.5" thickBot="1" x14ac:dyDescent="0.3">
      <c r="A12" s="6" t="s">
        <v>14</v>
      </c>
      <c r="B12" s="8" t="s">
        <v>15</v>
      </c>
      <c r="C12" s="64">
        <f>SUMIF(ОСВ!J:J,НЭСКО!A12,ОСВ!E:E)/1000</f>
        <v>144920.15716</v>
      </c>
      <c r="F12" s="14"/>
    </row>
    <row r="13" spans="1:6" ht="16.5" thickBot="1" x14ac:dyDescent="0.3">
      <c r="A13" s="6" t="s">
        <v>16</v>
      </c>
      <c r="B13" s="8" t="s">
        <v>17</v>
      </c>
      <c r="C13" s="64">
        <f>SUMIF(ОСВ!J:J,НЭСКО!A13,ОСВ!E:E)/1000</f>
        <v>22327.38668</v>
      </c>
      <c r="F13" s="14"/>
    </row>
    <row r="14" spans="1:6" ht="16.5" thickBot="1" x14ac:dyDescent="0.3">
      <c r="A14" s="6" t="s">
        <v>18</v>
      </c>
      <c r="B14" s="8" t="s">
        <v>19</v>
      </c>
      <c r="C14" s="64">
        <f>SUMIF(ОСВ!J:J,НЭСКО!A14,ОСВ!E:E)/1000</f>
        <v>3361.50191</v>
      </c>
      <c r="F14" s="14"/>
    </row>
    <row r="15" spans="1:6" ht="16.5" thickBot="1" x14ac:dyDescent="0.3">
      <c r="A15" s="6" t="s">
        <v>20</v>
      </c>
      <c r="B15" s="8" t="s">
        <v>21</v>
      </c>
      <c r="C15" s="64">
        <f>(ОСВ!K3/1000-SUM(НЭСКО!C8:C10,НЭСКО!C12:C14))</f>
        <v>79634.596400000155</v>
      </c>
      <c r="D15" s="14"/>
      <c r="F15" s="14"/>
    </row>
    <row r="16" spans="1:6" ht="16.5" thickBot="1" x14ac:dyDescent="0.3">
      <c r="A16" s="3" t="s">
        <v>22</v>
      </c>
      <c r="B16" s="4" t="s">
        <v>23</v>
      </c>
      <c r="C16" s="63">
        <f>SUM(C17:C18)</f>
        <v>46439.142904000269</v>
      </c>
      <c r="F16" s="14"/>
    </row>
    <row r="17" spans="1:6" ht="16.5" thickBot="1" x14ac:dyDescent="0.3">
      <c r="A17" s="9" t="s">
        <v>24</v>
      </c>
      <c r="B17" s="10" t="s">
        <v>25</v>
      </c>
      <c r="C17" s="64">
        <v>13350.317340000001</v>
      </c>
      <c r="F17" s="14"/>
    </row>
    <row r="18" spans="1:6" ht="16.5" thickBot="1" x14ac:dyDescent="0.3">
      <c r="A18" s="11" t="s">
        <v>26</v>
      </c>
      <c r="B18" s="7" t="s">
        <v>27</v>
      </c>
      <c r="C18" s="64">
        <v>33088.825564000268</v>
      </c>
      <c r="F18" s="14"/>
    </row>
  </sheetData>
  <mergeCells count="4">
    <mergeCell ref="A1:C1"/>
    <mergeCell ref="A3:C3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M285"/>
  <sheetViews>
    <sheetView zoomScale="90" zoomScaleNormal="90" workbookViewId="0">
      <selection activeCell="B41" sqref="B41"/>
    </sheetView>
  </sheetViews>
  <sheetFormatPr defaultRowHeight="15" outlineLevelRow="1" x14ac:dyDescent="0.25"/>
  <cols>
    <col min="2" max="2" width="75" bestFit="1" customWidth="1"/>
    <col min="4" max="4" width="26.42578125" customWidth="1"/>
    <col min="5" max="5" width="22.85546875" bestFit="1" customWidth="1"/>
    <col min="6" max="6" width="14.85546875" bestFit="1" customWidth="1"/>
    <col min="11" max="11" width="16.42578125" bestFit="1" customWidth="1"/>
    <col min="13" max="13" width="46.7109375" bestFit="1" customWidth="1"/>
  </cols>
  <sheetData>
    <row r="1" spans="2:13" ht="15" customHeight="1" x14ac:dyDescent="0.25">
      <c r="B1" s="74" t="s">
        <v>177</v>
      </c>
      <c r="C1" s="75"/>
      <c r="D1" s="75"/>
      <c r="E1" s="75"/>
      <c r="F1" s="40"/>
      <c r="G1" s="40"/>
      <c r="H1" s="40"/>
      <c r="I1" s="40"/>
      <c r="J1" s="45" t="s">
        <v>37</v>
      </c>
      <c r="K1" s="50">
        <f>SUMIF(B:B,J1,E:E)</f>
        <v>3681728593.3600001</v>
      </c>
      <c r="M1" s="70" t="s">
        <v>209</v>
      </c>
    </row>
    <row r="2" spans="2:13" ht="15.75" x14ac:dyDescent="0.25">
      <c r="B2" s="41" t="s">
        <v>178</v>
      </c>
      <c r="C2" s="42"/>
      <c r="D2" s="42"/>
      <c r="E2" s="42"/>
      <c r="F2" s="40"/>
      <c r="G2" s="40"/>
      <c r="H2" s="40"/>
      <c r="I2" s="40"/>
      <c r="J2" s="45" t="s">
        <v>201</v>
      </c>
      <c r="K2" s="65">
        <f>SUMIF(B:B,J2,E:E)</f>
        <v>136766.54</v>
      </c>
      <c r="M2" s="70" t="s">
        <v>208</v>
      </c>
    </row>
    <row r="3" spans="2:13" x14ac:dyDescent="0.25">
      <c r="B3" s="40"/>
      <c r="C3" s="40"/>
      <c r="D3" s="40"/>
      <c r="E3" s="40"/>
      <c r="F3" s="40"/>
      <c r="G3" s="40"/>
      <c r="H3" s="40"/>
      <c r="I3" s="40"/>
      <c r="K3" s="66">
        <f>SUM(K1:K2)</f>
        <v>3681865359.9000001</v>
      </c>
      <c r="M3" t="s">
        <v>210</v>
      </c>
    </row>
    <row r="4" spans="2:13" ht="15" customHeight="1" x14ac:dyDescent="0.25">
      <c r="B4" s="76" t="s">
        <v>28</v>
      </c>
      <c r="C4" s="77"/>
      <c r="D4" s="75"/>
      <c r="E4" s="75"/>
      <c r="F4" s="75"/>
      <c r="G4" s="75"/>
      <c r="H4" s="75"/>
      <c r="I4" s="34"/>
    </row>
    <row r="5" spans="2:13" x14ac:dyDescent="0.25">
      <c r="B5" s="43"/>
      <c r="C5" s="43"/>
      <c r="D5" s="42"/>
      <c r="E5" s="42"/>
      <c r="F5" s="42"/>
      <c r="G5" s="42"/>
      <c r="H5" s="42"/>
      <c r="I5" s="42"/>
    </row>
    <row r="6" spans="2:13" ht="15" customHeight="1" x14ac:dyDescent="0.25">
      <c r="B6" s="76" t="s">
        <v>29</v>
      </c>
      <c r="C6" s="77"/>
      <c r="D6" s="75"/>
      <c r="E6" s="75"/>
      <c r="F6" s="75"/>
      <c r="G6" s="75"/>
      <c r="H6" s="75"/>
      <c r="I6" s="34"/>
    </row>
    <row r="7" spans="2:13" x14ac:dyDescent="0.25">
      <c r="B7" s="43"/>
      <c r="C7" s="43"/>
      <c r="D7" s="42"/>
      <c r="E7" s="42"/>
      <c r="F7" s="42"/>
      <c r="G7" s="42"/>
      <c r="H7" s="42"/>
      <c r="I7" s="42"/>
    </row>
    <row r="8" spans="2:13" outlineLevel="1" x14ac:dyDescent="0.25">
      <c r="B8" s="44" t="s">
        <v>30</v>
      </c>
      <c r="C8" s="78" t="s">
        <v>31</v>
      </c>
      <c r="D8" s="78"/>
      <c r="E8" s="78" t="s">
        <v>32</v>
      </c>
      <c r="F8" s="78"/>
      <c r="G8" s="78" t="s">
        <v>33</v>
      </c>
      <c r="H8" s="78"/>
      <c r="I8" s="59"/>
    </row>
    <row r="9" spans="2:13" ht="15" customHeight="1" outlineLevel="1" x14ac:dyDescent="0.25">
      <c r="B9" s="82" t="s">
        <v>34</v>
      </c>
      <c r="C9" s="79" t="s">
        <v>35</v>
      </c>
      <c r="D9" s="79" t="s">
        <v>36</v>
      </c>
      <c r="E9" s="79" t="s">
        <v>35</v>
      </c>
      <c r="F9" s="84" t="s">
        <v>36</v>
      </c>
      <c r="G9" s="79" t="s">
        <v>35</v>
      </c>
      <c r="H9" s="79" t="s">
        <v>36</v>
      </c>
      <c r="I9" s="60"/>
      <c r="J9" s="58"/>
      <c r="K9" s="58"/>
    </row>
    <row r="10" spans="2:13" outlineLevel="1" x14ac:dyDescent="0.25">
      <c r="B10" s="83"/>
      <c r="C10" s="80"/>
      <c r="D10" s="80"/>
      <c r="E10" s="80"/>
      <c r="F10" s="85"/>
      <c r="G10" s="80"/>
      <c r="H10" s="80"/>
      <c r="I10" s="60" t="s">
        <v>203</v>
      </c>
      <c r="J10" s="61" t="s">
        <v>203</v>
      </c>
      <c r="K10" s="58"/>
    </row>
    <row r="11" spans="2:13" outlineLevel="1" x14ac:dyDescent="0.25">
      <c r="B11" s="45" t="s">
        <v>37</v>
      </c>
      <c r="C11" s="46"/>
      <c r="D11" s="46"/>
      <c r="E11" s="47">
        <v>3681728593.3600001</v>
      </c>
      <c r="F11" s="47"/>
      <c r="G11" s="46"/>
      <c r="H11" s="46"/>
      <c r="I11" s="69" t="str">
        <f>IF(J11&lt;&gt;"",TRUE,"-")</f>
        <v>-</v>
      </c>
      <c r="J11" t="str">
        <f>IFERROR(VLOOKUP(B11,сп!B:C,2,0),"")</f>
        <v/>
      </c>
    </row>
    <row r="12" spans="2:13" outlineLevel="1" x14ac:dyDescent="0.25">
      <c r="B12" s="48" t="s">
        <v>38</v>
      </c>
      <c r="C12" s="49"/>
      <c r="D12" s="49"/>
      <c r="E12" s="50">
        <v>3681728593.3600001</v>
      </c>
      <c r="F12" s="47"/>
      <c r="G12" s="49"/>
      <c r="H12" s="49"/>
      <c r="I12" s="69" t="str">
        <f t="shared" ref="I12:I75" si="0">IF(J12&lt;&gt;"",TRUE,"-")</f>
        <v>-</v>
      </c>
      <c r="J12" t="str">
        <f>IFERROR(VLOOKUP(B12,сп!B:C,2,0),"")</f>
        <v/>
      </c>
    </row>
    <row r="13" spans="2:13" outlineLevel="1" x14ac:dyDescent="0.25">
      <c r="B13" s="48" t="s">
        <v>39</v>
      </c>
      <c r="C13" s="49"/>
      <c r="D13" s="49"/>
      <c r="E13" s="50">
        <v>144920157.16</v>
      </c>
      <c r="F13" s="47"/>
      <c r="G13" s="49"/>
      <c r="H13" s="49"/>
      <c r="I13" s="69" t="b">
        <f t="shared" si="0"/>
        <v>1</v>
      </c>
      <c r="J13" t="str">
        <f>IFERROR(VLOOKUP(B13,сп!B:C,2,0),"")</f>
        <v>1.4.1.</v>
      </c>
    </row>
    <row r="14" spans="2:13" outlineLevel="1" x14ac:dyDescent="0.25">
      <c r="B14" s="51" t="s">
        <v>40</v>
      </c>
      <c r="C14" s="52"/>
      <c r="D14" s="52"/>
      <c r="E14" s="53">
        <v>99875118.450000003</v>
      </c>
      <c r="F14" s="47"/>
      <c r="G14" s="52"/>
      <c r="H14" s="52"/>
      <c r="I14" s="69" t="str">
        <f t="shared" si="0"/>
        <v>-</v>
      </c>
      <c r="J14" t="str">
        <f>IFERROR(VLOOKUP(B14,сп!B:C,2,0),"")</f>
        <v/>
      </c>
    </row>
    <row r="15" spans="2:13" outlineLevel="1" x14ac:dyDescent="0.25">
      <c r="B15" s="51" t="s">
        <v>41</v>
      </c>
      <c r="C15" s="52"/>
      <c r="D15" s="52"/>
      <c r="E15" s="53">
        <v>12844336.109999999</v>
      </c>
      <c r="F15" s="47"/>
      <c r="G15" s="52"/>
      <c r="H15" s="52"/>
      <c r="I15" s="69" t="str">
        <f t="shared" si="0"/>
        <v>-</v>
      </c>
      <c r="J15" t="str">
        <f>IFERROR(VLOOKUP(B15,сп!B:C,2,0),"")</f>
        <v/>
      </c>
    </row>
    <row r="16" spans="2:13" outlineLevel="1" x14ac:dyDescent="0.25">
      <c r="B16" s="51" t="s">
        <v>42</v>
      </c>
      <c r="C16" s="52"/>
      <c r="D16" s="52"/>
      <c r="E16" s="53">
        <v>28400459.879999999</v>
      </c>
      <c r="F16" s="47"/>
      <c r="G16" s="52"/>
      <c r="H16" s="52"/>
      <c r="I16" s="69" t="str">
        <f t="shared" si="0"/>
        <v>-</v>
      </c>
      <c r="J16" t="str">
        <f>IFERROR(VLOOKUP(B16,сп!B:C,2,0),"")</f>
        <v/>
      </c>
    </row>
    <row r="17" spans="2:10" outlineLevel="1" x14ac:dyDescent="0.25">
      <c r="B17" s="51" t="s">
        <v>43</v>
      </c>
      <c r="C17" s="52"/>
      <c r="D17" s="52"/>
      <c r="E17" s="53">
        <v>3800242.72</v>
      </c>
      <c r="F17" s="47"/>
      <c r="G17" s="52"/>
      <c r="H17" s="52"/>
      <c r="I17" s="69" t="str">
        <f t="shared" si="0"/>
        <v>-</v>
      </c>
      <c r="J17" t="str">
        <f>IFERROR(VLOOKUP(B17,сп!B:C,2,0),"")</f>
        <v/>
      </c>
    </row>
    <row r="18" spans="2:10" outlineLevel="1" x14ac:dyDescent="0.25">
      <c r="B18" s="48" t="s">
        <v>44</v>
      </c>
      <c r="C18" s="49"/>
      <c r="D18" s="49"/>
      <c r="E18" s="50">
        <v>3361501.91</v>
      </c>
      <c r="F18" s="47"/>
      <c r="G18" s="49"/>
      <c r="H18" s="49"/>
      <c r="I18" s="69" t="b">
        <f t="shared" si="0"/>
        <v>1</v>
      </c>
      <c r="J18" t="str">
        <f>IFERROR(VLOOKUP(B18,сп!B:C,2,0),"")</f>
        <v>1.4.3.</v>
      </c>
    </row>
    <row r="19" spans="2:10" outlineLevel="1" x14ac:dyDescent="0.25">
      <c r="B19" s="51" t="s">
        <v>45</v>
      </c>
      <c r="C19" s="52"/>
      <c r="D19" s="52"/>
      <c r="E19" s="53">
        <v>501851.06</v>
      </c>
      <c r="F19" s="47"/>
      <c r="G19" s="52"/>
      <c r="H19" s="52"/>
      <c r="I19" s="69" t="str">
        <f t="shared" si="0"/>
        <v>-</v>
      </c>
      <c r="J19" t="str">
        <f>IFERROR(VLOOKUP(B19,сп!B:C,2,0),"")</f>
        <v/>
      </c>
    </row>
    <row r="20" spans="2:10" outlineLevel="1" x14ac:dyDescent="0.25">
      <c r="B20" s="51" t="s">
        <v>46</v>
      </c>
      <c r="C20" s="52"/>
      <c r="D20" s="52"/>
      <c r="E20" s="53">
        <v>587809.56999999995</v>
      </c>
      <c r="F20" s="47"/>
      <c r="G20" s="52"/>
      <c r="H20" s="52"/>
      <c r="I20" s="69" t="str">
        <f t="shared" si="0"/>
        <v>-</v>
      </c>
      <c r="J20" t="str">
        <f>IFERROR(VLOOKUP(B20,сп!B:C,2,0),"")</f>
        <v/>
      </c>
    </row>
    <row r="21" spans="2:10" outlineLevel="1" x14ac:dyDescent="0.25">
      <c r="B21" s="51" t="s">
        <v>47</v>
      </c>
      <c r="C21" s="52"/>
      <c r="D21" s="52"/>
      <c r="E21" s="53">
        <v>819784.29</v>
      </c>
      <c r="F21" s="47"/>
      <c r="G21" s="52"/>
      <c r="H21" s="52"/>
      <c r="I21" s="69" t="str">
        <f t="shared" si="0"/>
        <v>-</v>
      </c>
      <c r="J21" t="str">
        <f>IFERROR(VLOOKUP(B21,сп!B:C,2,0),"")</f>
        <v/>
      </c>
    </row>
    <row r="22" spans="2:10" outlineLevel="1" x14ac:dyDescent="0.25">
      <c r="B22" s="51" t="s">
        <v>48</v>
      </c>
      <c r="C22" s="52"/>
      <c r="D22" s="52"/>
      <c r="E22" s="53">
        <v>716816.14</v>
      </c>
      <c r="F22" s="47"/>
      <c r="G22" s="52"/>
      <c r="H22" s="52"/>
      <c r="I22" s="69" t="str">
        <f t="shared" si="0"/>
        <v>-</v>
      </c>
      <c r="J22" t="str">
        <f>IFERROR(VLOOKUP(B22,сп!B:C,2,0),"")</f>
        <v/>
      </c>
    </row>
    <row r="23" spans="2:10" outlineLevel="1" x14ac:dyDescent="0.25">
      <c r="B23" s="51" t="s">
        <v>49</v>
      </c>
      <c r="C23" s="52"/>
      <c r="D23" s="52"/>
      <c r="E23" s="53">
        <v>342279.94</v>
      </c>
      <c r="F23" s="47"/>
      <c r="G23" s="52"/>
      <c r="H23" s="52"/>
      <c r="I23" s="69" t="str">
        <f t="shared" si="0"/>
        <v>-</v>
      </c>
      <c r="J23" t="str">
        <f>IFERROR(VLOOKUP(B23,сп!B:C,2,0),"")</f>
        <v/>
      </c>
    </row>
    <row r="24" spans="2:10" outlineLevel="1" x14ac:dyDescent="0.25">
      <c r="B24" s="51" t="s">
        <v>179</v>
      </c>
      <c r="C24" s="52"/>
      <c r="D24" s="52"/>
      <c r="E24" s="53">
        <v>9336.7199999999993</v>
      </c>
      <c r="F24" s="47"/>
      <c r="G24" s="52"/>
      <c r="H24" s="52"/>
      <c r="I24" s="69" t="str">
        <f t="shared" si="0"/>
        <v>-</v>
      </c>
      <c r="J24" t="str">
        <f>IFERROR(VLOOKUP(B24,сп!B:C,2,0),"")</f>
        <v/>
      </c>
    </row>
    <row r="25" spans="2:10" outlineLevel="1" x14ac:dyDescent="0.25">
      <c r="B25" s="51" t="s">
        <v>50</v>
      </c>
      <c r="C25" s="52"/>
      <c r="D25" s="52"/>
      <c r="E25" s="53">
        <v>249917.52</v>
      </c>
      <c r="F25" s="47"/>
      <c r="G25" s="52"/>
      <c r="H25" s="52"/>
      <c r="I25" s="69" t="str">
        <f t="shared" si="0"/>
        <v>-</v>
      </c>
      <c r="J25" t="str">
        <f>IFERROR(VLOOKUP(B25,сп!B:C,2,0),"")</f>
        <v/>
      </c>
    </row>
    <row r="26" spans="2:10" outlineLevel="1" x14ac:dyDescent="0.25">
      <c r="B26" s="51" t="s">
        <v>165</v>
      </c>
      <c r="C26" s="52"/>
      <c r="D26" s="52"/>
      <c r="E26" s="53">
        <v>133706.67000000001</v>
      </c>
      <c r="F26" s="47"/>
      <c r="G26" s="52"/>
      <c r="H26" s="52"/>
      <c r="I26" s="69" t="str">
        <f t="shared" si="0"/>
        <v>-</v>
      </c>
      <c r="J26" t="str">
        <f>IFERROR(VLOOKUP(B26,сп!B:C,2,0),"")</f>
        <v/>
      </c>
    </row>
    <row r="27" spans="2:10" outlineLevel="1" x14ac:dyDescent="0.25">
      <c r="B27" s="48" t="s">
        <v>51</v>
      </c>
      <c r="C27" s="49"/>
      <c r="D27" s="49"/>
      <c r="E27" s="50">
        <v>26845215.420000002</v>
      </c>
      <c r="F27" s="47"/>
      <c r="G27" s="49"/>
      <c r="H27" s="49"/>
      <c r="I27" s="69" t="str">
        <f t="shared" si="0"/>
        <v>-</v>
      </c>
      <c r="J27" t="str">
        <f>IFERROR(VLOOKUP(B27,сп!B:C,2,0),"")</f>
        <v/>
      </c>
    </row>
    <row r="28" spans="2:10" outlineLevel="1" x14ac:dyDescent="0.25">
      <c r="B28" s="51" t="s">
        <v>52</v>
      </c>
      <c r="C28" s="52"/>
      <c r="D28" s="52"/>
      <c r="E28" s="53">
        <v>22327386.68</v>
      </c>
      <c r="F28" s="47"/>
      <c r="G28" s="52"/>
      <c r="H28" s="52"/>
      <c r="I28" s="69" t="b">
        <f t="shared" si="0"/>
        <v>1</v>
      </c>
      <c r="J28" t="str">
        <f>IFERROR(VLOOKUP(B28,сп!B:C,2,0),"")</f>
        <v>1.4.2.</v>
      </c>
    </row>
    <row r="29" spans="2:10" outlineLevel="1" x14ac:dyDescent="0.25">
      <c r="B29" s="51" t="s">
        <v>53</v>
      </c>
      <c r="C29" s="52"/>
      <c r="D29" s="52"/>
      <c r="E29" s="53">
        <v>884642.39</v>
      </c>
      <c r="F29" s="47"/>
      <c r="G29" s="52"/>
      <c r="H29" s="52"/>
      <c r="I29" s="69" t="str">
        <f t="shared" si="0"/>
        <v>-</v>
      </c>
      <c r="J29" t="str">
        <f>IFERROR(VLOOKUP(B29,сп!B:C,2,0),"")</f>
        <v/>
      </c>
    </row>
    <row r="30" spans="2:10" outlineLevel="1" x14ac:dyDescent="0.25">
      <c r="B30" s="51" t="s">
        <v>54</v>
      </c>
      <c r="C30" s="52"/>
      <c r="D30" s="52"/>
      <c r="E30" s="53">
        <v>222922.51</v>
      </c>
      <c r="F30" s="47"/>
      <c r="G30" s="52"/>
      <c r="H30" s="52"/>
      <c r="I30" s="69" t="str">
        <f t="shared" si="0"/>
        <v>-</v>
      </c>
      <c r="J30" t="str">
        <f>IFERROR(VLOOKUP(B30,сп!B:C,2,0),"")</f>
        <v/>
      </c>
    </row>
    <row r="31" spans="2:10" outlineLevel="1" x14ac:dyDescent="0.25">
      <c r="B31" s="51" t="s">
        <v>55</v>
      </c>
      <c r="C31" s="52"/>
      <c r="D31" s="52"/>
      <c r="E31" s="53">
        <v>3410263.84</v>
      </c>
      <c r="F31" s="47"/>
      <c r="G31" s="52"/>
      <c r="H31" s="52"/>
      <c r="I31" s="69" t="str">
        <f t="shared" si="0"/>
        <v>-</v>
      </c>
      <c r="J31" t="str">
        <f>IFERROR(VLOOKUP(B31,сп!B:C,2,0),"")</f>
        <v/>
      </c>
    </row>
    <row r="32" spans="2:10" outlineLevel="1" x14ac:dyDescent="0.25">
      <c r="B32" s="48" t="s">
        <v>180</v>
      </c>
      <c r="C32" s="49"/>
      <c r="D32" s="49"/>
      <c r="E32" s="50">
        <v>13156.38</v>
      </c>
      <c r="F32" s="47"/>
      <c r="G32" s="49"/>
      <c r="H32" s="49"/>
      <c r="I32" s="69" t="str">
        <f t="shared" si="0"/>
        <v>-</v>
      </c>
      <c r="J32" t="str">
        <f>IFERROR(VLOOKUP(B32,сп!B:C,2,0),"")</f>
        <v/>
      </c>
    </row>
    <row r="33" spans="2:10" outlineLevel="1" x14ac:dyDescent="0.25">
      <c r="B33" s="51" t="s">
        <v>181</v>
      </c>
      <c r="C33" s="52"/>
      <c r="D33" s="52"/>
      <c r="E33" s="53">
        <v>13156.38</v>
      </c>
      <c r="F33" s="47"/>
      <c r="G33" s="52"/>
      <c r="H33" s="52"/>
      <c r="I33" s="69" t="str">
        <f t="shared" si="0"/>
        <v>-</v>
      </c>
      <c r="J33" t="str">
        <f>IFERROR(VLOOKUP(B33,сп!B:C,2,0),"")</f>
        <v/>
      </c>
    </row>
    <row r="34" spans="2:10" outlineLevel="1" x14ac:dyDescent="0.25">
      <c r="B34" s="48" t="s">
        <v>56</v>
      </c>
      <c r="C34" s="49"/>
      <c r="D34" s="49"/>
      <c r="E34" s="50">
        <v>16338259.73</v>
      </c>
      <c r="F34" s="47"/>
      <c r="G34" s="49"/>
      <c r="H34" s="49"/>
      <c r="I34" s="69" t="str">
        <f t="shared" si="0"/>
        <v>-</v>
      </c>
      <c r="J34" t="str">
        <f>IFERROR(VLOOKUP(B34,сп!B:C,2,0),"")</f>
        <v/>
      </c>
    </row>
    <row r="35" spans="2:10" outlineLevel="1" x14ac:dyDescent="0.25">
      <c r="B35" s="51" t="s">
        <v>57</v>
      </c>
      <c r="C35" s="52"/>
      <c r="D35" s="52"/>
      <c r="E35" s="53">
        <v>3076589.8</v>
      </c>
      <c r="F35" s="47"/>
      <c r="G35" s="52"/>
      <c r="H35" s="52"/>
      <c r="I35" s="69" t="str">
        <f t="shared" si="0"/>
        <v>-</v>
      </c>
      <c r="J35" t="str">
        <f>IFERROR(VLOOKUP(B35,сп!B:C,2,0),"")</f>
        <v/>
      </c>
    </row>
    <row r="36" spans="2:10" outlineLevel="1" x14ac:dyDescent="0.25">
      <c r="B36" s="48" t="s">
        <v>58</v>
      </c>
      <c r="C36" s="49"/>
      <c r="D36" s="49"/>
      <c r="E36" s="50">
        <v>405760.09</v>
      </c>
      <c r="F36" s="47"/>
      <c r="G36" s="49"/>
      <c r="H36" s="49"/>
      <c r="I36" s="69" t="str">
        <f t="shared" si="0"/>
        <v>-</v>
      </c>
      <c r="J36" t="str">
        <f>IFERROR(VLOOKUP(B36,сп!B:C,2,0),"")</f>
        <v/>
      </c>
    </row>
    <row r="37" spans="2:10" outlineLevel="1" x14ac:dyDescent="0.25">
      <c r="B37" s="51" t="s">
        <v>59</v>
      </c>
      <c r="C37" s="52"/>
      <c r="D37" s="52"/>
      <c r="E37" s="53">
        <v>405760.09</v>
      </c>
      <c r="F37" s="47"/>
      <c r="G37" s="52"/>
      <c r="H37" s="52"/>
      <c r="I37" s="69" t="str">
        <f t="shared" si="0"/>
        <v>-</v>
      </c>
      <c r="J37" t="str">
        <f>IFERROR(VLOOKUP(B37,сп!B:C,2,0),"")</f>
        <v/>
      </c>
    </row>
    <row r="38" spans="2:10" outlineLevel="1" x14ac:dyDescent="0.25">
      <c r="B38" s="51" t="s">
        <v>60</v>
      </c>
      <c r="C38" s="52"/>
      <c r="D38" s="52"/>
      <c r="E38" s="53">
        <v>502008.91</v>
      </c>
      <c r="F38" s="47"/>
      <c r="G38" s="52"/>
      <c r="H38" s="52"/>
      <c r="I38" s="69" t="str">
        <f t="shared" si="0"/>
        <v>-</v>
      </c>
      <c r="J38" t="str">
        <f>IFERROR(VLOOKUP(B38,сп!B:C,2,0),"")</f>
        <v/>
      </c>
    </row>
    <row r="39" spans="2:10" outlineLevel="1" x14ac:dyDescent="0.25">
      <c r="B39" s="51" t="s">
        <v>61</v>
      </c>
      <c r="C39" s="52"/>
      <c r="D39" s="52"/>
      <c r="E39" s="53">
        <v>8578837.3399999999</v>
      </c>
      <c r="F39" s="47"/>
      <c r="G39" s="52"/>
      <c r="H39" s="52"/>
      <c r="I39" s="69" t="str">
        <f t="shared" si="0"/>
        <v>-</v>
      </c>
      <c r="J39" t="str">
        <f>IFERROR(VLOOKUP(B39,сп!B:C,2,0),"")</f>
        <v/>
      </c>
    </row>
    <row r="40" spans="2:10" outlineLevel="1" x14ac:dyDescent="0.25">
      <c r="B40" s="51" t="s">
        <v>62</v>
      </c>
      <c r="C40" s="52"/>
      <c r="D40" s="52"/>
      <c r="E40" s="53">
        <v>3775063.59</v>
      </c>
      <c r="F40" s="47"/>
      <c r="G40" s="52"/>
      <c r="H40" s="52"/>
      <c r="I40" s="69" t="str">
        <f t="shared" si="0"/>
        <v>-</v>
      </c>
      <c r="J40" t="str">
        <f>IFERROR(VLOOKUP(B40,сп!B:C,2,0),"")</f>
        <v/>
      </c>
    </row>
    <row r="41" spans="2:10" outlineLevel="1" x14ac:dyDescent="0.25">
      <c r="B41" s="48" t="s">
        <v>63</v>
      </c>
      <c r="C41" s="49"/>
      <c r="D41" s="49"/>
      <c r="E41" s="50">
        <v>4464137.9800000004</v>
      </c>
      <c r="F41" s="47"/>
      <c r="G41" s="49"/>
      <c r="H41" s="49"/>
      <c r="I41" s="69" t="str">
        <f t="shared" si="0"/>
        <v>-</v>
      </c>
      <c r="J41" t="str">
        <f>IFERROR(VLOOKUP(B41,сп!B:C,2,0),"")</f>
        <v/>
      </c>
    </row>
    <row r="42" spans="2:10" outlineLevel="1" x14ac:dyDescent="0.25">
      <c r="B42" s="51" t="s">
        <v>64</v>
      </c>
      <c r="C42" s="52"/>
      <c r="D42" s="52"/>
      <c r="E42" s="53">
        <v>1593635.17</v>
      </c>
      <c r="F42" s="47"/>
      <c r="G42" s="52"/>
      <c r="H42" s="52"/>
      <c r="I42" s="69" t="b">
        <f t="shared" si="0"/>
        <v>1</v>
      </c>
      <c r="J42" t="str">
        <f>IFERROR(VLOOKUP(B42,сп!B:C,2,0),"")</f>
        <v>1.3.</v>
      </c>
    </row>
    <row r="43" spans="2:10" outlineLevel="1" x14ac:dyDescent="0.25">
      <c r="B43" s="51" t="s">
        <v>65</v>
      </c>
      <c r="C43" s="52"/>
      <c r="D43" s="52"/>
      <c r="E43" s="53">
        <v>379953.52</v>
      </c>
      <c r="F43" s="47"/>
      <c r="G43" s="52"/>
      <c r="H43" s="52"/>
      <c r="I43" s="69" t="b">
        <f t="shared" si="0"/>
        <v>1</v>
      </c>
      <c r="J43" t="str">
        <f>IFERROR(VLOOKUP(B43,сп!B:C,2,0),"")</f>
        <v>1.3.</v>
      </c>
    </row>
    <row r="44" spans="2:10" outlineLevel="1" x14ac:dyDescent="0.25">
      <c r="B44" s="51" t="s">
        <v>66</v>
      </c>
      <c r="C44" s="52"/>
      <c r="D44" s="52"/>
      <c r="E44" s="53">
        <v>1905661.12</v>
      </c>
      <c r="F44" s="47"/>
      <c r="G44" s="52"/>
      <c r="H44" s="52"/>
      <c r="I44" s="69" t="b">
        <f t="shared" si="0"/>
        <v>1</v>
      </c>
      <c r="J44" t="str">
        <f>IFERROR(VLOOKUP(B44,сп!B:C,2,0),"")</f>
        <v>1.3.</v>
      </c>
    </row>
    <row r="45" spans="2:10" outlineLevel="1" x14ac:dyDescent="0.25">
      <c r="B45" s="51" t="s">
        <v>166</v>
      </c>
      <c r="C45" s="52"/>
      <c r="D45" s="52"/>
      <c r="E45" s="53">
        <v>584888.17000000004</v>
      </c>
      <c r="F45" s="47"/>
      <c r="G45" s="52"/>
      <c r="H45" s="52"/>
      <c r="I45" s="69" t="str">
        <f t="shared" si="0"/>
        <v>-</v>
      </c>
      <c r="J45" t="str">
        <f>IFERROR(VLOOKUP(B45,сп!B:C,2,0),"")</f>
        <v/>
      </c>
    </row>
    <row r="46" spans="2:10" outlineLevel="1" x14ac:dyDescent="0.25">
      <c r="B46" s="48" t="s">
        <v>67</v>
      </c>
      <c r="C46" s="49"/>
      <c r="D46" s="49"/>
      <c r="E46" s="50">
        <v>1574629850.1199999</v>
      </c>
      <c r="F46" s="47"/>
      <c r="G46" s="49"/>
      <c r="H46" s="49"/>
      <c r="I46" s="69" t="str">
        <f t="shared" si="0"/>
        <v>-</v>
      </c>
      <c r="J46" t="str">
        <f>IFERROR(VLOOKUP(B46,сп!B:C,2,0),"")</f>
        <v/>
      </c>
    </row>
    <row r="47" spans="2:10" outlineLevel="1" x14ac:dyDescent="0.25">
      <c r="B47" s="51" t="s">
        <v>182</v>
      </c>
      <c r="C47" s="52"/>
      <c r="D47" s="52"/>
      <c r="E47" s="53">
        <v>1574629850.1199999</v>
      </c>
      <c r="F47" s="47"/>
      <c r="G47" s="52"/>
      <c r="H47" s="52"/>
      <c r="I47" s="69" t="b">
        <f t="shared" si="0"/>
        <v>1</v>
      </c>
      <c r="J47" t="str">
        <f>IFERROR(VLOOKUP(B47,сп!B:C,2,0),"")</f>
        <v>1.2.</v>
      </c>
    </row>
    <row r="48" spans="2:10" outlineLevel="1" x14ac:dyDescent="0.25">
      <c r="B48" s="48" t="s">
        <v>69</v>
      </c>
      <c r="C48" s="49"/>
      <c r="D48" s="49"/>
      <c r="E48" s="50">
        <v>1853112617.8199999</v>
      </c>
      <c r="F48" s="47"/>
      <c r="G48" s="49"/>
      <c r="H48" s="49"/>
      <c r="I48" s="69" t="str">
        <f t="shared" si="0"/>
        <v>-</v>
      </c>
      <c r="J48" t="str">
        <f>IFERROR(VLOOKUP(B48,сп!B:C,2,0),"")</f>
        <v/>
      </c>
    </row>
    <row r="49" spans="2:10" outlineLevel="1" x14ac:dyDescent="0.25">
      <c r="B49" s="51" t="s">
        <v>70</v>
      </c>
      <c r="C49" s="52"/>
      <c r="D49" s="52"/>
      <c r="E49" s="53">
        <v>1853112617.8199999</v>
      </c>
      <c r="F49" s="47"/>
      <c r="G49" s="52"/>
      <c r="H49" s="52"/>
      <c r="I49" s="69" t="b">
        <f t="shared" si="0"/>
        <v>1</v>
      </c>
      <c r="J49" t="str">
        <f>IFERROR(VLOOKUP(B49,сп!B:C,2,0),"")</f>
        <v>1.1.</v>
      </c>
    </row>
    <row r="50" spans="2:10" outlineLevel="1" x14ac:dyDescent="0.25">
      <c r="B50" s="48" t="s">
        <v>71</v>
      </c>
      <c r="C50" s="49"/>
      <c r="D50" s="49"/>
      <c r="E50" s="50">
        <v>3767897.44</v>
      </c>
      <c r="F50" s="47"/>
      <c r="G50" s="49"/>
      <c r="H50" s="49"/>
      <c r="I50" s="69" t="str">
        <f t="shared" si="0"/>
        <v>-</v>
      </c>
      <c r="J50" t="str">
        <f>IFERROR(VLOOKUP(B50,сп!B:C,2,0),"")</f>
        <v/>
      </c>
    </row>
    <row r="51" spans="2:10" outlineLevel="1" x14ac:dyDescent="0.25">
      <c r="B51" s="51" t="s">
        <v>72</v>
      </c>
      <c r="C51" s="52"/>
      <c r="D51" s="52"/>
      <c r="E51" s="53">
        <v>30278.85</v>
      </c>
      <c r="F51" s="47"/>
      <c r="G51" s="52"/>
      <c r="H51" s="52"/>
      <c r="I51" s="69" t="str">
        <f t="shared" si="0"/>
        <v>-</v>
      </c>
      <c r="J51" t="str">
        <f>IFERROR(VLOOKUP(B51,сп!B:C,2,0),"")</f>
        <v/>
      </c>
    </row>
    <row r="52" spans="2:10" outlineLevel="1" x14ac:dyDescent="0.25">
      <c r="B52" s="51" t="s">
        <v>73</v>
      </c>
      <c r="C52" s="52"/>
      <c r="D52" s="52"/>
      <c r="E52" s="53">
        <v>14381.41</v>
      </c>
      <c r="F52" s="47"/>
      <c r="G52" s="52"/>
      <c r="H52" s="52"/>
      <c r="I52" s="69" t="str">
        <f t="shared" si="0"/>
        <v>-</v>
      </c>
      <c r="J52" t="str">
        <f>IFERROR(VLOOKUP(B52,сп!B:C,2,0),"")</f>
        <v/>
      </c>
    </row>
    <row r="53" spans="2:10" outlineLevel="1" x14ac:dyDescent="0.25">
      <c r="B53" s="51" t="s">
        <v>74</v>
      </c>
      <c r="C53" s="52"/>
      <c r="D53" s="52"/>
      <c r="E53" s="53">
        <v>989429.88</v>
      </c>
      <c r="F53" s="47"/>
      <c r="G53" s="52"/>
      <c r="H53" s="52"/>
      <c r="I53" s="69" t="str">
        <f t="shared" si="0"/>
        <v>-</v>
      </c>
      <c r="J53" t="str">
        <f>IFERROR(VLOOKUP(B53,сп!B:C,2,0),"")</f>
        <v/>
      </c>
    </row>
    <row r="54" spans="2:10" outlineLevel="1" x14ac:dyDescent="0.25">
      <c r="B54" s="51" t="s">
        <v>75</v>
      </c>
      <c r="C54" s="52"/>
      <c r="D54" s="52"/>
      <c r="E54" s="53">
        <v>2733807.3</v>
      </c>
      <c r="F54" s="47"/>
      <c r="G54" s="52"/>
      <c r="H54" s="52"/>
      <c r="I54" s="69" t="str">
        <f t="shared" si="0"/>
        <v>-</v>
      </c>
      <c r="J54" t="str">
        <f>IFERROR(VLOOKUP(B54,сп!B:C,2,0),"")</f>
        <v/>
      </c>
    </row>
    <row r="55" spans="2:10" outlineLevel="1" x14ac:dyDescent="0.25">
      <c r="B55" s="48" t="s">
        <v>76</v>
      </c>
      <c r="C55" s="49"/>
      <c r="D55" s="49"/>
      <c r="E55" s="50">
        <v>54291.47</v>
      </c>
      <c r="F55" s="47"/>
      <c r="G55" s="49"/>
      <c r="H55" s="49"/>
      <c r="I55" s="69" t="str">
        <f t="shared" si="0"/>
        <v>-</v>
      </c>
      <c r="J55" t="str">
        <f>IFERROR(VLOOKUP(B55,сп!B:C,2,0),"")</f>
        <v/>
      </c>
    </row>
    <row r="56" spans="2:10" outlineLevel="1" x14ac:dyDescent="0.25">
      <c r="B56" s="51" t="s">
        <v>77</v>
      </c>
      <c r="C56" s="52"/>
      <c r="D56" s="52"/>
      <c r="E56" s="53">
        <v>53639.26</v>
      </c>
      <c r="F56" s="47"/>
      <c r="G56" s="52"/>
      <c r="H56" s="52"/>
      <c r="I56" s="69" t="str">
        <f t="shared" si="0"/>
        <v>-</v>
      </c>
      <c r="J56" t="str">
        <f>IFERROR(VLOOKUP(B56,сп!B:C,2,0),"")</f>
        <v/>
      </c>
    </row>
    <row r="57" spans="2:10" outlineLevel="1" x14ac:dyDescent="0.25">
      <c r="B57" s="51" t="s">
        <v>78</v>
      </c>
      <c r="C57" s="52"/>
      <c r="D57" s="52"/>
      <c r="E57" s="54">
        <v>652.21</v>
      </c>
      <c r="F57" s="47"/>
      <c r="G57" s="52"/>
      <c r="H57" s="52"/>
      <c r="I57" s="69" t="str">
        <f t="shared" si="0"/>
        <v>-</v>
      </c>
      <c r="J57" t="str">
        <f>IFERROR(VLOOKUP(B57,сп!B:C,2,0),"")</f>
        <v/>
      </c>
    </row>
    <row r="58" spans="2:10" outlineLevel="1" x14ac:dyDescent="0.25">
      <c r="B58" s="48" t="s">
        <v>79</v>
      </c>
      <c r="C58" s="49"/>
      <c r="D58" s="49"/>
      <c r="E58" s="50">
        <v>54221507.93</v>
      </c>
      <c r="F58" s="47"/>
      <c r="G58" s="49"/>
      <c r="H58" s="49"/>
      <c r="I58" s="69" t="str">
        <f t="shared" si="0"/>
        <v>-</v>
      </c>
      <c r="J58" t="str">
        <f>IFERROR(VLOOKUP(B58,сп!B:C,2,0),"")</f>
        <v/>
      </c>
    </row>
    <row r="59" spans="2:10" outlineLevel="1" x14ac:dyDescent="0.25">
      <c r="B59" s="51" t="s">
        <v>80</v>
      </c>
      <c r="C59" s="52"/>
      <c r="D59" s="52"/>
      <c r="E59" s="53">
        <v>98419.92</v>
      </c>
      <c r="F59" s="47"/>
      <c r="G59" s="52"/>
      <c r="H59" s="52"/>
      <c r="I59" s="69" t="str">
        <f t="shared" si="0"/>
        <v>-</v>
      </c>
      <c r="J59" t="str">
        <f>IFERROR(VLOOKUP(B59,сп!B:C,2,0),"")</f>
        <v/>
      </c>
    </row>
    <row r="60" spans="2:10" outlineLevel="1" x14ac:dyDescent="0.25">
      <c r="B60" s="48" t="s">
        <v>81</v>
      </c>
      <c r="C60" s="49"/>
      <c r="D60" s="49"/>
      <c r="E60" s="50">
        <v>479171.65</v>
      </c>
      <c r="F60" s="47"/>
      <c r="G60" s="49"/>
      <c r="H60" s="49"/>
      <c r="I60" s="69" t="str">
        <f t="shared" si="0"/>
        <v>-</v>
      </c>
      <c r="J60" t="str">
        <f>IFERROR(VLOOKUP(B60,сп!B:C,2,0),"")</f>
        <v/>
      </c>
    </row>
    <row r="61" spans="2:10" outlineLevel="1" x14ac:dyDescent="0.25">
      <c r="B61" s="51" t="s">
        <v>82</v>
      </c>
      <c r="C61" s="52"/>
      <c r="D61" s="52"/>
      <c r="E61" s="53">
        <v>479171.65</v>
      </c>
      <c r="F61" s="47"/>
      <c r="G61" s="52"/>
      <c r="H61" s="52"/>
      <c r="I61" s="69" t="str">
        <f t="shared" si="0"/>
        <v>-</v>
      </c>
      <c r="J61" t="str">
        <f>IFERROR(VLOOKUP(B61,сп!B:C,2,0),"")</f>
        <v/>
      </c>
    </row>
    <row r="62" spans="2:10" outlineLevel="1" x14ac:dyDescent="0.25">
      <c r="B62" s="48" t="s">
        <v>83</v>
      </c>
      <c r="C62" s="49"/>
      <c r="D62" s="49"/>
      <c r="E62" s="50">
        <v>219471.89</v>
      </c>
      <c r="F62" s="47"/>
      <c r="G62" s="49"/>
      <c r="H62" s="49"/>
      <c r="I62" s="69" t="str">
        <f t="shared" si="0"/>
        <v>-</v>
      </c>
      <c r="J62" t="str">
        <f>IFERROR(VLOOKUP(B62,сп!B:C,2,0),"")</f>
        <v/>
      </c>
    </row>
    <row r="63" spans="2:10" outlineLevel="1" x14ac:dyDescent="0.25">
      <c r="B63" s="51" t="s">
        <v>183</v>
      </c>
      <c r="C63" s="52"/>
      <c r="D63" s="52"/>
      <c r="E63" s="53">
        <v>48915.63</v>
      </c>
      <c r="F63" s="47"/>
      <c r="G63" s="52"/>
      <c r="H63" s="52"/>
      <c r="I63" s="69" t="str">
        <f t="shared" si="0"/>
        <v>-</v>
      </c>
      <c r="J63" t="str">
        <f>IFERROR(VLOOKUP(B63,сп!B:C,2,0),"")</f>
        <v/>
      </c>
    </row>
    <row r="64" spans="2:10" outlineLevel="1" x14ac:dyDescent="0.25">
      <c r="B64" s="51" t="s">
        <v>184</v>
      </c>
      <c r="C64" s="52"/>
      <c r="D64" s="52"/>
      <c r="E64" s="53">
        <v>158919.57999999999</v>
      </c>
      <c r="F64" s="47"/>
      <c r="G64" s="52"/>
      <c r="H64" s="52"/>
      <c r="I64" s="69" t="str">
        <f t="shared" si="0"/>
        <v>-</v>
      </c>
      <c r="J64" t="str">
        <f>IFERROR(VLOOKUP(B64,сп!B:C,2,0),"")</f>
        <v/>
      </c>
    </row>
    <row r="65" spans="2:10" outlineLevel="1" x14ac:dyDescent="0.25">
      <c r="B65" s="51" t="s">
        <v>185</v>
      </c>
      <c r="C65" s="52"/>
      <c r="D65" s="52"/>
      <c r="E65" s="53">
        <v>11636.68</v>
      </c>
      <c r="F65" s="47"/>
      <c r="G65" s="52"/>
      <c r="H65" s="52"/>
      <c r="I65" s="69" t="str">
        <f t="shared" si="0"/>
        <v>-</v>
      </c>
      <c r="J65" t="str">
        <f>IFERROR(VLOOKUP(B65,сп!B:C,2,0),"")</f>
        <v/>
      </c>
    </row>
    <row r="66" spans="2:10" outlineLevel="1" x14ac:dyDescent="0.25">
      <c r="B66" s="48" t="s">
        <v>84</v>
      </c>
      <c r="C66" s="49"/>
      <c r="D66" s="49"/>
      <c r="E66" s="50">
        <v>62489.69</v>
      </c>
      <c r="F66" s="47"/>
      <c r="G66" s="49"/>
      <c r="H66" s="49"/>
      <c r="I66" s="69" t="str">
        <f t="shared" si="0"/>
        <v>-</v>
      </c>
      <c r="J66" t="str">
        <f>IFERROR(VLOOKUP(B66,сп!B:C,2,0),"")</f>
        <v/>
      </c>
    </row>
    <row r="67" spans="2:10" outlineLevel="1" x14ac:dyDescent="0.25">
      <c r="B67" s="51" t="s">
        <v>167</v>
      </c>
      <c r="C67" s="52"/>
      <c r="D67" s="52"/>
      <c r="E67" s="53">
        <v>48455.839999999997</v>
      </c>
      <c r="F67" s="47"/>
      <c r="G67" s="52"/>
      <c r="H67" s="52"/>
      <c r="I67" s="69" t="str">
        <f t="shared" si="0"/>
        <v>-</v>
      </c>
      <c r="J67" t="str">
        <f>IFERROR(VLOOKUP(B67,сп!B:C,2,0),"")</f>
        <v/>
      </c>
    </row>
    <row r="68" spans="2:10" outlineLevel="1" x14ac:dyDescent="0.25">
      <c r="B68" s="51" t="s">
        <v>85</v>
      </c>
      <c r="C68" s="52"/>
      <c r="D68" s="52"/>
      <c r="E68" s="53">
        <v>14033.85</v>
      </c>
      <c r="F68" s="47"/>
      <c r="G68" s="52"/>
      <c r="H68" s="52"/>
      <c r="I68" s="69" t="str">
        <f t="shared" si="0"/>
        <v>-</v>
      </c>
      <c r="J68" t="str">
        <f>IFERROR(VLOOKUP(B68,сп!B:C,2,0),"")</f>
        <v/>
      </c>
    </row>
    <row r="69" spans="2:10" outlineLevel="1" x14ac:dyDescent="0.25">
      <c r="B69" s="48" t="s">
        <v>86</v>
      </c>
      <c r="C69" s="49"/>
      <c r="D69" s="49"/>
      <c r="E69" s="50">
        <v>505085.5</v>
      </c>
      <c r="F69" s="47"/>
      <c r="G69" s="49"/>
      <c r="H69" s="49"/>
      <c r="I69" s="69" t="str">
        <f t="shared" si="0"/>
        <v>-</v>
      </c>
      <c r="J69" t="str">
        <f>IFERROR(VLOOKUP(B69,сп!B:C,2,0),"")</f>
        <v/>
      </c>
    </row>
    <row r="70" spans="2:10" outlineLevel="1" x14ac:dyDescent="0.25">
      <c r="B70" s="51" t="s">
        <v>87</v>
      </c>
      <c r="C70" s="52"/>
      <c r="D70" s="52"/>
      <c r="E70" s="53">
        <v>455426.37</v>
      </c>
      <c r="F70" s="47"/>
      <c r="G70" s="52"/>
      <c r="H70" s="52"/>
      <c r="I70" s="69" t="str">
        <f t="shared" si="0"/>
        <v>-</v>
      </c>
      <c r="J70" t="str">
        <f>IFERROR(VLOOKUP(B70,сп!B:C,2,0),"")</f>
        <v/>
      </c>
    </row>
    <row r="71" spans="2:10" outlineLevel="1" x14ac:dyDescent="0.25">
      <c r="B71" s="51" t="s">
        <v>186</v>
      </c>
      <c r="C71" s="52"/>
      <c r="D71" s="52"/>
      <c r="E71" s="53">
        <v>3909.93</v>
      </c>
      <c r="F71" s="47"/>
      <c r="G71" s="52"/>
      <c r="H71" s="52"/>
      <c r="I71" s="69" t="str">
        <f t="shared" si="0"/>
        <v>-</v>
      </c>
      <c r="J71" t="str">
        <f>IFERROR(VLOOKUP(B71,сп!B:C,2,0),"")</f>
        <v/>
      </c>
    </row>
    <row r="72" spans="2:10" outlineLevel="1" x14ac:dyDescent="0.25">
      <c r="B72" s="51" t="s">
        <v>88</v>
      </c>
      <c r="C72" s="52"/>
      <c r="D72" s="52"/>
      <c r="E72" s="53">
        <v>45749.2</v>
      </c>
      <c r="F72" s="47"/>
      <c r="G72" s="52"/>
      <c r="H72" s="52"/>
      <c r="I72" s="69" t="str">
        <f t="shared" si="0"/>
        <v>-</v>
      </c>
      <c r="J72" t="str">
        <f>IFERROR(VLOOKUP(B72,сп!B:C,2,0),"")</f>
        <v/>
      </c>
    </row>
    <row r="73" spans="2:10" outlineLevel="1" x14ac:dyDescent="0.25">
      <c r="B73" s="51" t="s">
        <v>89</v>
      </c>
      <c r="C73" s="52"/>
      <c r="D73" s="52"/>
      <c r="E73" s="53">
        <v>34197400.829999998</v>
      </c>
      <c r="F73" s="47"/>
      <c r="G73" s="52"/>
      <c r="H73" s="52"/>
      <c r="I73" s="69" t="str">
        <f t="shared" si="0"/>
        <v>-</v>
      </c>
      <c r="J73" t="str">
        <f>IFERROR(VLOOKUP(B73,сп!B:C,2,0),"")</f>
        <v/>
      </c>
    </row>
    <row r="74" spans="2:10" outlineLevel="1" x14ac:dyDescent="0.25">
      <c r="B74" s="48" t="s">
        <v>168</v>
      </c>
      <c r="C74" s="49"/>
      <c r="D74" s="49"/>
      <c r="E74" s="50">
        <v>4094.95</v>
      </c>
      <c r="F74" s="47"/>
      <c r="G74" s="49"/>
      <c r="H74" s="49"/>
      <c r="I74" s="69" t="str">
        <f t="shared" si="0"/>
        <v>-</v>
      </c>
      <c r="J74" t="str">
        <f>IFERROR(VLOOKUP(B74,сп!B:C,2,0),"")</f>
        <v/>
      </c>
    </row>
    <row r="75" spans="2:10" outlineLevel="1" x14ac:dyDescent="0.25">
      <c r="B75" s="51" t="s">
        <v>169</v>
      </c>
      <c r="C75" s="52"/>
      <c r="D75" s="52"/>
      <c r="E75" s="53">
        <v>4094.95</v>
      </c>
      <c r="F75" s="47"/>
      <c r="G75" s="52"/>
      <c r="H75" s="52"/>
      <c r="I75" s="69" t="str">
        <f t="shared" si="0"/>
        <v>-</v>
      </c>
      <c r="J75" t="str">
        <f>IFERROR(VLOOKUP(B75,сп!B:C,2,0),"")</f>
        <v/>
      </c>
    </row>
    <row r="76" spans="2:10" outlineLevel="1" x14ac:dyDescent="0.25">
      <c r="B76" s="48" t="s">
        <v>90</v>
      </c>
      <c r="C76" s="49"/>
      <c r="D76" s="49"/>
      <c r="E76" s="50">
        <v>1577.64</v>
      </c>
      <c r="F76" s="47"/>
      <c r="G76" s="49"/>
      <c r="H76" s="49"/>
      <c r="I76" s="69" t="str">
        <f t="shared" ref="I76:I139" si="1">IF(J76&lt;&gt;"",TRUE,"-")</f>
        <v>-</v>
      </c>
      <c r="J76" t="str">
        <f>IFERROR(VLOOKUP(B76,сп!B:C,2,0),"")</f>
        <v/>
      </c>
    </row>
    <row r="77" spans="2:10" outlineLevel="1" x14ac:dyDescent="0.25">
      <c r="B77" s="51" t="s">
        <v>91</v>
      </c>
      <c r="C77" s="52"/>
      <c r="D77" s="52"/>
      <c r="E77" s="53">
        <v>1577.64</v>
      </c>
      <c r="F77" s="47"/>
      <c r="G77" s="52"/>
      <c r="H77" s="52"/>
      <c r="I77" s="69" t="str">
        <f t="shared" si="1"/>
        <v>-</v>
      </c>
      <c r="J77" t="str">
        <f>IFERROR(VLOOKUP(B77,сп!B:C,2,0),"")</f>
        <v/>
      </c>
    </row>
    <row r="78" spans="2:10" outlineLevel="1" x14ac:dyDescent="0.25">
      <c r="B78" s="51" t="s">
        <v>170</v>
      </c>
      <c r="C78" s="52"/>
      <c r="D78" s="52"/>
      <c r="E78" s="53">
        <v>3740374.1</v>
      </c>
      <c r="F78" s="47"/>
      <c r="G78" s="52"/>
      <c r="H78" s="52"/>
      <c r="I78" s="69" t="str">
        <f t="shared" si="1"/>
        <v>-</v>
      </c>
      <c r="J78" t="str">
        <f>IFERROR(VLOOKUP(B78,сп!B:C,2,0),"")</f>
        <v/>
      </c>
    </row>
    <row r="79" spans="2:10" outlineLevel="1" x14ac:dyDescent="0.25">
      <c r="B79" s="51" t="s">
        <v>92</v>
      </c>
      <c r="C79" s="52"/>
      <c r="D79" s="52"/>
      <c r="E79" s="53">
        <v>1287374.3400000001</v>
      </c>
      <c r="F79" s="47"/>
      <c r="G79" s="52"/>
      <c r="H79" s="52"/>
      <c r="I79" s="69" t="str">
        <f t="shared" si="1"/>
        <v>-</v>
      </c>
      <c r="J79" t="str">
        <f>IFERROR(VLOOKUP(B79,сп!B:C,2,0),"")</f>
        <v/>
      </c>
    </row>
    <row r="80" spans="2:10" outlineLevel="1" x14ac:dyDescent="0.25">
      <c r="B80" s="48" t="s">
        <v>187</v>
      </c>
      <c r="C80" s="49"/>
      <c r="D80" s="49"/>
      <c r="E80" s="50">
        <v>1046924.46</v>
      </c>
      <c r="F80" s="47"/>
      <c r="G80" s="49"/>
      <c r="H80" s="49"/>
      <c r="I80" s="69" t="str">
        <f t="shared" si="1"/>
        <v>-</v>
      </c>
      <c r="J80" t="str">
        <f>IFERROR(VLOOKUP(B80,сп!B:C,2,0),"")</f>
        <v/>
      </c>
    </row>
    <row r="81" spans="2:10" outlineLevel="1" x14ac:dyDescent="0.25">
      <c r="B81" s="51" t="s">
        <v>188</v>
      </c>
      <c r="C81" s="52"/>
      <c r="D81" s="52"/>
      <c r="E81" s="53">
        <v>1046924.46</v>
      </c>
      <c r="F81" s="47"/>
      <c r="G81" s="52"/>
      <c r="H81" s="52"/>
      <c r="I81" s="69" t="str">
        <f t="shared" si="1"/>
        <v>-</v>
      </c>
      <c r="J81" t="str">
        <f>IFERROR(VLOOKUP(B81,сп!B:C,2,0),"")</f>
        <v/>
      </c>
    </row>
    <row r="82" spans="2:10" outlineLevel="1" x14ac:dyDescent="0.25">
      <c r="B82" s="48" t="s">
        <v>93</v>
      </c>
      <c r="C82" s="49"/>
      <c r="D82" s="49"/>
      <c r="E82" s="50">
        <v>2429715.4700000002</v>
      </c>
      <c r="F82" s="47"/>
      <c r="G82" s="49"/>
      <c r="H82" s="49"/>
      <c r="I82" s="69" t="str">
        <f t="shared" si="1"/>
        <v>-</v>
      </c>
      <c r="J82" t="str">
        <f>IFERROR(VLOOKUP(B82,сп!B:C,2,0),"")</f>
        <v/>
      </c>
    </row>
    <row r="83" spans="2:10" outlineLevel="1" x14ac:dyDescent="0.25">
      <c r="B83" s="51" t="s">
        <v>94</v>
      </c>
      <c r="C83" s="52"/>
      <c r="D83" s="52"/>
      <c r="E83" s="53">
        <v>45640.06</v>
      </c>
      <c r="F83" s="47"/>
      <c r="G83" s="52"/>
      <c r="H83" s="52"/>
      <c r="I83" s="69" t="str">
        <f t="shared" si="1"/>
        <v>-</v>
      </c>
      <c r="J83" t="str">
        <f>IFERROR(VLOOKUP(B83,сп!B:C,2,0),"")</f>
        <v/>
      </c>
    </row>
    <row r="84" spans="2:10" outlineLevel="1" x14ac:dyDescent="0.25">
      <c r="B84" s="51" t="s">
        <v>95</v>
      </c>
      <c r="C84" s="52"/>
      <c r="D84" s="52"/>
      <c r="E84" s="53">
        <v>25922.78</v>
      </c>
      <c r="F84" s="47"/>
      <c r="G84" s="52"/>
      <c r="H84" s="52"/>
      <c r="I84" s="69" t="str">
        <f t="shared" si="1"/>
        <v>-</v>
      </c>
      <c r="J84" t="str">
        <f>IFERROR(VLOOKUP(B84,сп!B:C,2,0),"")</f>
        <v/>
      </c>
    </row>
    <row r="85" spans="2:10" outlineLevel="1" x14ac:dyDescent="0.25">
      <c r="B85" s="51" t="s">
        <v>96</v>
      </c>
      <c r="C85" s="52"/>
      <c r="D85" s="52"/>
      <c r="E85" s="53">
        <v>12059.23</v>
      </c>
      <c r="F85" s="47"/>
      <c r="G85" s="52"/>
      <c r="H85" s="52"/>
      <c r="I85" s="69" t="str">
        <f t="shared" si="1"/>
        <v>-</v>
      </c>
      <c r="J85" t="str">
        <f>IFERROR(VLOOKUP(B85,сп!B:C,2,0),"")</f>
        <v/>
      </c>
    </row>
    <row r="86" spans="2:10" outlineLevel="1" x14ac:dyDescent="0.25">
      <c r="B86" s="51" t="s">
        <v>97</v>
      </c>
      <c r="C86" s="52"/>
      <c r="D86" s="52"/>
      <c r="E86" s="53">
        <v>2346093.4</v>
      </c>
      <c r="F86" s="47"/>
      <c r="G86" s="52"/>
      <c r="H86" s="52"/>
      <c r="I86" s="69" t="str">
        <f t="shared" si="1"/>
        <v>-</v>
      </c>
      <c r="J86" t="str">
        <f>IFERROR(VLOOKUP(B86,сп!B:C,2,0),"")</f>
        <v/>
      </c>
    </row>
    <row r="87" spans="2:10" outlineLevel="1" x14ac:dyDescent="0.25">
      <c r="B87" s="48" t="s">
        <v>98</v>
      </c>
      <c r="C87" s="49"/>
      <c r="D87" s="49"/>
      <c r="E87" s="50">
        <v>1021296.71</v>
      </c>
      <c r="F87" s="47"/>
      <c r="G87" s="49"/>
      <c r="H87" s="49"/>
      <c r="I87" s="69" t="str">
        <f t="shared" si="1"/>
        <v>-</v>
      </c>
      <c r="J87" t="str">
        <f>IFERROR(VLOOKUP(B87,сп!B:C,2,0),"")</f>
        <v/>
      </c>
    </row>
    <row r="88" spans="2:10" outlineLevel="1" x14ac:dyDescent="0.25">
      <c r="B88" s="51" t="s">
        <v>99</v>
      </c>
      <c r="C88" s="52"/>
      <c r="D88" s="52"/>
      <c r="E88" s="53">
        <v>643553.59</v>
      </c>
      <c r="F88" s="47"/>
      <c r="G88" s="52"/>
      <c r="H88" s="52"/>
      <c r="I88" s="69" t="str">
        <f t="shared" si="1"/>
        <v>-</v>
      </c>
      <c r="J88" t="str">
        <f>IFERROR(VLOOKUP(B88,сп!B:C,2,0),"")</f>
        <v/>
      </c>
    </row>
    <row r="89" spans="2:10" outlineLevel="1" x14ac:dyDescent="0.25">
      <c r="B89" s="51" t="s">
        <v>100</v>
      </c>
      <c r="C89" s="52"/>
      <c r="D89" s="52"/>
      <c r="E89" s="53">
        <v>273813.57</v>
      </c>
      <c r="F89" s="47"/>
      <c r="G89" s="52"/>
      <c r="H89" s="52"/>
      <c r="I89" s="69" t="str">
        <f t="shared" si="1"/>
        <v>-</v>
      </c>
      <c r="J89" t="str">
        <f>IFERROR(VLOOKUP(B89,сп!B:C,2,0),"")</f>
        <v/>
      </c>
    </row>
    <row r="90" spans="2:10" outlineLevel="1" x14ac:dyDescent="0.25">
      <c r="B90" s="51" t="s">
        <v>101</v>
      </c>
      <c r="C90" s="52"/>
      <c r="D90" s="52"/>
      <c r="E90" s="53">
        <v>15119.58</v>
      </c>
      <c r="F90" s="47"/>
      <c r="G90" s="52"/>
      <c r="H90" s="52"/>
      <c r="I90" s="69" t="str">
        <f t="shared" si="1"/>
        <v>-</v>
      </c>
      <c r="J90" t="str">
        <f>IFERROR(VLOOKUP(B90,сп!B:C,2,0),"")</f>
        <v/>
      </c>
    </row>
    <row r="91" spans="2:10" outlineLevel="1" x14ac:dyDescent="0.25">
      <c r="B91" s="51" t="s">
        <v>102</v>
      </c>
      <c r="C91" s="52"/>
      <c r="D91" s="52"/>
      <c r="E91" s="53">
        <v>24650.89</v>
      </c>
      <c r="F91" s="47"/>
      <c r="G91" s="52"/>
      <c r="H91" s="52"/>
      <c r="I91" s="69" t="str">
        <f t="shared" si="1"/>
        <v>-</v>
      </c>
      <c r="J91" t="str">
        <f>IFERROR(VLOOKUP(B91,сп!B:C,2,0),"")</f>
        <v/>
      </c>
    </row>
    <row r="92" spans="2:10" outlineLevel="1" x14ac:dyDescent="0.25">
      <c r="B92" s="51" t="s">
        <v>103</v>
      </c>
      <c r="C92" s="52"/>
      <c r="D92" s="52"/>
      <c r="E92" s="53">
        <v>64159.08</v>
      </c>
      <c r="F92" s="47"/>
      <c r="G92" s="52"/>
      <c r="H92" s="52"/>
      <c r="I92" s="69" t="str">
        <f t="shared" si="1"/>
        <v>-</v>
      </c>
      <c r="J92" t="str">
        <f>IFERROR(VLOOKUP(B92,сп!B:C,2,0),"")</f>
        <v/>
      </c>
    </row>
    <row r="93" spans="2:10" outlineLevel="1" x14ac:dyDescent="0.25">
      <c r="B93" s="48" t="s">
        <v>104</v>
      </c>
      <c r="C93" s="49"/>
      <c r="D93" s="49"/>
      <c r="E93" s="50">
        <v>326422.89</v>
      </c>
      <c r="F93" s="47"/>
      <c r="G93" s="49"/>
      <c r="H93" s="49"/>
      <c r="I93" s="69" t="str">
        <f t="shared" si="1"/>
        <v>-</v>
      </c>
      <c r="J93" t="str">
        <f>IFERROR(VLOOKUP(B93,сп!B:C,2,0),"")</f>
        <v/>
      </c>
    </row>
    <row r="94" spans="2:10" outlineLevel="1" x14ac:dyDescent="0.25">
      <c r="B94" s="51" t="s">
        <v>105</v>
      </c>
      <c r="C94" s="52"/>
      <c r="D94" s="52"/>
      <c r="E94" s="53">
        <v>49719.96</v>
      </c>
      <c r="F94" s="47"/>
      <c r="G94" s="52"/>
      <c r="H94" s="52"/>
      <c r="I94" s="69" t="str">
        <f t="shared" si="1"/>
        <v>-</v>
      </c>
      <c r="J94" t="str">
        <f>IFERROR(VLOOKUP(B94,сп!B:C,2,0),"")</f>
        <v/>
      </c>
    </row>
    <row r="95" spans="2:10" outlineLevel="1" x14ac:dyDescent="0.25">
      <c r="B95" s="51" t="s">
        <v>106</v>
      </c>
      <c r="C95" s="52"/>
      <c r="D95" s="52"/>
      <c r="E95" s="53">
        <v>52686.78</v>
      </c>
      <c r="F95" s="47"/>
      <c r="G95" s="52"/>
      <c r="H95" s="52"/>
      <c r="I95" s="69" t="str">
        <f t="shared" si="1"/>
        <v>-</v>
      </c>
      <c r="J95" t="str">
        <f>IFERROR(VLOOKUP(B95,сп!B:C,2,0),"")</f>
        <v/>
      </c>
    </row>
    <row r="96" spans="2:10" outlineLevel="1" x14ac:dyDescent="0.25">
      <c r="B96" s="51" t="s">
        <v>107</v>
      </c>
      <c r="C96" s="52"/>
      <c r="D96" s="52"/>
      <c r="E96" s="53">
        <v>188968.53</v>
      </c>
      <c r="F96" s="47"/>
      <c r="G96" s="52"/>
      <c r="H96" s="52"/>
      <c r="I96" s="69" t="str">
        <f t="shared" si="1"/>
        <v>-</v>
      </c>
      <c r="J96" t="str">
        <f>IFERROR(VLOOKUP(B96,сп!B:C,2,0),"")</f>
        <v/>
      </c>
    </row>
    <row r="97" spans="2:10" outlineLevel="1" x14ac:dyDescent="0.25">
      <c r="B97" s="51" t="s">
        <v>108</v>
      </c>
      <c r="C97" s="52"/>
      <c r="D97" s="52"/>
      <c r="E97" s="53">
        <v>35047.620000000003</v>
      </c>
      <c r="F97" s="47"/>
      <c r="G97" s="52"/>
      <c r="H97" s="52"/>
      <c r="I97" s="69" t="str">
        <f t="shared" si="1"/>
        <v>-</v>
      </c>
      <c r="J97" t="str">
        <f>IFERROR(VLOOKUP(B97,сп!B:C,2,0),"")</f>
        <v/>
      </c>
    </row>
    <row r="98" spans="2:10" outlineLevel="1" x14ac:dyDescent="0.25">
      <c r="B98" s="48" t="s">
        <v>109</v>
      </c>
      <c r="C98" s="49"/>
      <c r="D98" s="49"/>
      <c r="E98" s="50">
        <v>4943807.1500000004</v>
      </c>
      <c r="F98" s="47"/>
      <c r="G98" s="49"/>
      <c r="H98" s="49"/>
      <c r="I98" s="69" t="str">
        <f t="shared" si="1"/>
        <v>-</v>
      </c>
      <c r="J98" t="str">
        <f>IFERROR(VLOOKUP(B98,сп!B:C,2,0),"")</f>
        <v/>
      </c>
    </row>
    <row r="99" spans="2:10" outlineLevel="1" x14ac:dyDescent="0.25">
      <c r="B99" s="51" t="s">
        <v>110</v>
      </c>
      <c r="C99" s="52"/>
      <c r="D99" s="52"/>
      <c r="E99" s="53">
        <v>4586609.18</v>
      </c>
      <c r="F99" s="47"/>
      <c r="G99" s="52"/>
      <c r="H99" s="52"/>
      <c r="I99" s="69" t="str">
        <f t="shared" si="1"/>
        <v>-</v>
      </c>
      <c r="J99" t="str">
        <f>IFERROR(VLOOKUP(B99,сп!B:C,2,0),"")</f>
        <v/>
      </c>
    </row>
    <row r="100" spans="2:10" outlineLevel="1" x14ac:dyDescent="0.25">
      <c r="B100" s="51" t="s">
        <v>111</v>
      </c>
      <c r="C100" s="52"/>
      <c r="D100" s="52"/>
      <c r="E100" s="53">
        <v>247092.85</v>
      </c>
      <c r="F100" s="47"/>
      <c r="G100" s="52"/>
      <c r="H100" s="52"/>
      <c r="I100" s="69" t="str">
        <f t="shared" si="1"/>
        <v>-</v>
      </c>
      <c r="J100" t="str">
        <f>IFERROR(VLOOKUP(B100,сп!B:C,2,0),"")</f>
        <v/>
      </c>
    </row>
    <row r="101" spans="2:10" outlineLevel="1" x14ac:dyDescent="0.25">
      <c r="B101" s="51" t="s">
        <v>112</v>
      </c>
      <c r="C101" s="52"/>
      <c r="D101" s="52"/>
      <c r="E101" s="53">
        <v>22527.97</v>
      </c>
      <c r="F101" s="47"/>
      <c r="G101" s="52"/>
      <c r="H101" s="52"/>
      <c r="I101" s="69" t="str">
        <f t="shared" si="1"/>
        <v>-</v>
      </c>
      <c r="J101" t="str">
        <f>IFERROR(VLOOKUP(B101,сп!B:C,2,0),"")</f>
        <v/>
      </c>
    </row>
    <row r="102" spans="2:10" outlineLevel="1" x14ac:dyDescent="0.25">
      <c r="B102" s="51" t="s">
        <v>113</v>
      </c>
      <c r="C102" s="52"/>
      <c r="D102" s="52"/>
      <c r="E102" s="53">
        <v>87577.15</v>
      </c>
      <c r="F102" s="47"/>
      <c r="G102" s="52"/>
      <c r="H102" s="52"/>
      <c r="I102" s="69" t="str">
        <f t="shared" si="1"/>
        <v>-</v>
      </c>
      <c r="J102" t="str">
        <f>IFERROR(VLOOKUP(B102,сп!B:C,2,0),"")</f>
        <v/>
      </c>
    </row>
    <row r="103" spans="2:10" outlineLevel="1" x14ac:dyDescent="0.25">
      <c r="B103" s="48" t="s">
        <v>171</v>
      </c>
      <c r="C103" s="49"/>
      <c r="D103" s="49"/>
      <c r="E103" s="50">
        <v>1979181.01</v>
      </c>
      <c r="F103" s="47"/>
      <c r="G103" s="49"/>
      <c r="H103" s="49"/>
      <c r="I103" s="69" t="str">
        <f t="shared" si="1"/>
        <v>-</v>
      </c>
      <c r="J103" t="str">
        <f>IFERROR(VLOOKUP(B103,сп!B:C,2,0),"")</f>
        <v/>
      </c>
    </row>
    <row r="104" spans="2:10" outlineLevel="1" x14ac:dyDescent="0.25">
      <c r="B104" s="51" t="s">
        <v>172</v>
      </c>
      <c r="C104" s="52"/>
      <c r="D104" s="52"/>
      <c r="E104" s="53">
        <v>1979181.01</v>
      </c>
      <c r="F104" s="47"/>
      <c r="G104" s="52"/>
      <c r="H104" s="52"/>
      <c r="I104" s="69" t="str">
        <f t="shared" si="1"/>
        <v>-</v>
      </c>
      <c r="J104" t="str">
        <f>IFERROR(VLOOKUP(B104,сп!B:C,2,0),"")</f>
        <v/>
      </c>
    </row>
    <row r="105" spans="2:10" outlineLevel="1" x14ac:dyDescent="0.25">
      <c r="B105" s="48" t="s">
        <v>114</v>
      </c>
      <c r="C105" s="49"/>
      <c r="D105" s="49"/>
      <c r="E105" s="50">
        <v>997304.66</v>
      </c>
      <c r="F105" s="47"/>
      <c r="G105" s="49"/>
      <c r="H105" s="49"/>
      <c r="I105" s="69" t="str">
        <f t="shared" si="1"/>
        <v>-</v>
      </c>
      <c r="J105" t="str">
        <f>IFERROR(VLOOKUP(B105,сп!B:C,2,0),"")</f>
        <v/>
      </c>
    </row>
    <row r="106" spans="2:10" outlineLevel="1" x14ac:dyDescent="0.25">
      <c r="B106" s="51" t="s">
        <v>115</v>
      </c>
      <c r="C106" s="52"/>
      <c r="D106" s="52"/>
      <c r="E106" s="53">
        <v>643999.35</v>
      </c>
      <c r="F106" s="47"/>
      <c r="G106" s="52"/>
      <c r="H106" s="52"/>
      <c r="I106" s="69" t="str">
        <f t="shared" si="1"/>
        <v>-</v>
      </c>
      <c r="J106" t="str">
        <f>IFERROR(VLOOKUP(B106,сп!B:C,2,0),"")</f>
        <v/>
      </c>
    </row>
    <row r="107" spans="2:10" outlineLevel="1" x14ac:dyDescent="0.25">
      <c r="B107" s="51" t="s">
        <v>116</v>
      </c>
      <c r="C107" s="52"/>
      <c r="D107" s="52"/>
      <c r="E107" s="53">
        <v>70844.009999999995</v>
      </c>
      <c r="F107" s="47"/>
      <c r="G107" s="52"/>
      <c r="H107" s="52"/>
      <c r="I107" s="69" t="str">
        <f t="shared" si="1"/>
        <v>-</v>
      </c>
      <c r="J107" t="str">
        <f>IFERROR(VLOOKUP(B107,сп!B:C,2,0),"")</f>
        <v/>
      </c>
    </row>
    <row r="108" spans="2:10" outlineLevel="1" x14ac:dyDescent="0.25">
      <c r="B108" s="51" t="s">
        <v>117</v>
      </c>
      <c r="C108" s="52"/>
      <c r="D108" s="52"/>
      <c r="E108" s="53">
        <v>55858.64</v>
      </c>
      <c r="F108" s="47"/>
      <c r="G108" s="52"/>
      <c r="H108" s="52"/>
      <c r="I108" s="69" t="str">
        <f t="shared" si="1"/>
        <v>-</v>
      </c>
      <c r="J108" t="str">
        <f>IFERROR(VLOOKUP(B108,сп!B:C,2,0),"")</f>
        <v/>
      </c>
    </row>
    <row r="109" spans="2:10" outlineLevel="1" x14ac:dyDescent="0.25">
      <c r="B109" s="51" t="s">
        <v>118</v>
      </c>
      <c r="C109" s="52"/>
      <c r="D109" s="52"/>
      <c r="E109" s="53">
        <v>17399.96</v>
      </c>
      <c r="F109" s="47"/>
      <c r="G109" s="52"/>
      <c r="H109" s="52"/>
      <c r="I109" s="69" t="str">
        <f t="shared" si="1"/>
        <v>-</v>
      </c>
      <c r="J109" t="str">
        <f>IFERROR(VLOOKUP(B109,сп!B:C,2,0),"")</f>
        <v/>
      </c>
    </row>
    <row r="110" spans="2:10" outlineLevel="1" x14ac:dyDescent="0.25">
      <c r="B110" s="51" t="s">
        <v>119</v>
      </c>
      <c r="C110" s="52"/>
      <c r="D110" s="52"/>
      <c r="E110" s="53">
        <v>18224.259999999998</v>
      </c>
      <c r="F110" s="47"/>
      <c r="G110" s="52"/>
      <c r="H110" s="52"/>
      <c r="I110" s="69" t="str">
        <f t="shared" si="1"/>
        <v>-</v>
      </c>
      <c r="J110" t="str">
        <f>IFERROR(VLOOKUP(B110,сп!B:C,2,0),"")</f>
        <v/>
      </c>
    </row>
    <row r="111" spans="2:10" outlineLevel="1" x14ac:dyDescent="0.25">
      <c r="B111" s="51" t="s">
        <v>120</v>
      </c>
      <c r="C111" s="52"/>
      <c r="D111" s="52"/>
      <c r="E111" s="53">
        <v>52421.52</v>
      </c>
      <c r="F111" s="47"/>
      <c r="G111" s="52"/>
      <c r="H111" s="52"/>
      <c r="I111" s="69" t="str">
        <f t="shared" si="1"/>
        <v>-</v>
      </c>
      <c r="J111" t="str">
        <f>IFERROR(VLOOKUP(B111,сп!B:C,2,0),"")</f>
        <v/>
      </c>
    </row>
    <row r="112" spans="2:10" outlineLevel="1" x14ac:dyDescent="0.25">
      <c r="B112" s="51" t="s">
        <v>121</v>
      </c>
      <c r="C112" s="52"/>
      <c r="D112" s="52"/>
      <c r="E112" s="53">
        <v>72847.78</v>
      </c>
      <c r="F112" s="47"/>
      <c r="G112" s="52"/>
      <c r="H112" s="52"/>
      <c r="I112" s="69" t="str">
        <f t="shared" si="1"/>
        <v>-</v>
      </c>
      <c r="J112" t="str">
        <f>IFERROR(VLOOKUP(B112,сп!B:C,2,0),"")</f>
        <v/>
      </c>
    </row>
    <row r="113" spans="2:10" outlineLevel="1" x14ac:dyDescent="0.25">
      <c r="B113" s="51" t="s">
        <v>122</v>
      </c>
      <c r="C113" s="52"/>
      <c r="D113" s="52"/>
      <c r="E113" s="53">
        <v>65709.14</v>
      </c>
      <c r="F113" s="47"/>
      <c r="G113" s="52"/>
      <c r="H113" s="52"/>
      <c r="I113" s="69" t="str">
        <f t="shared" si="1"/>
        <v>-</v>
      </c>
      <c r="J113" t="str">
        <f>IFERROR(VLOOKUP(B113,сп!B:C,2,0),"")</f>
        <v/>
      </c>
    </row>
    <row r="114" spans="2:10" outlineLevel="1" x14ac:dyDescent="0.25">
      <c r="B114" s="48" t="s">
        <v>123</v>
      </c>
      <c r="C114" s="49"/>
      <c r="D114" s="49"/>
      <c r="E114" s="50">
        <v>881395.07</v>
      </c>
      <c r="F114" s="47"/>
      <c r="G114" s="49"/>
      <c r="H114" s="49"/>
      <c r="I114" s="69" t="str">
        <f t="shared" si="1"/>
        <v>-</v>
      </c>
      <c r="J114" t="str">
        <f>IFERROR(VLOOKUP(B114,сп!B:C,2,0),"")</f>
        <v/>
      </c>
    </row>
    <row r="115" spans="2:10" outlineLevel="1" x14ac:dyDescent="0.25">
      <c r="B115" s="51" t="s">
        <v>124</v>
      </c>
      <c r="C115" s="52"/>
      <c r="D115" s="52"/>
      <c r="E115" s="53">
        <v>5423.56</v>
      </c>
      <c r="F115" s="47"/>
      <c r="G115" s="52"/>
      <c r="H115" s="52"/>
      <c r="I115" s="69" t="str">
        <f t="shared" si="1"/>
        <v>-</v>
      </c>
      <c r="J115" t="str">
        <f>IFERROR(VLOOKUP(B115,сп!B:C,2,0),"")</f>
        <v/>
      </c>
    </row>
    <row r="116" spans="2:10" outlineLevel="1" x14ac:dyDescent="0.25">
      <c r="B116" s="51" t="s">
        <v>125</v>
      </c>
      <c r="C116" s="52"/>
      <c r="D116" s="52"/>
      <c r="E116" s="53">
        <v>72979.509999999995</v>
      </c>
      <c r="F116" s="47"/>
      <c r="G116" s="52"/>
      <c r="H116" s="52"/>
      <c r="I116" s="69" t="str">
        <f t="shared" si="1"/>
        <v>-</v>
      </c>
      <c r="J116" t="str">
        <f>IFERROR(VLOOKUP(B116,сп!B:C,2,0),"")</f>
        <v/>
      </c>
    </row>
    <row r="117" spans="2:10" ht="15" customHeight="1" outlineLevel="1" x14ac:dyDescent="0.25">
      <c r="B117" s="51" t="s">
        <v>126</v>
      </c>
      <c r="C117" s="52"/>
      <c r="D117" s="52"/>
      <c r="E117" s="53">
        <v>802992</v>
      </c>
      <c r="F117" s="47"/>
      <c r="G117" s="52"/>
      <c r="H117" s="52"/>
      <c r="I117" s="69" t="str">
        <f t="shared" si="1"/>
        <v>-</v>
      </c>
      <c r="J117" t="str">
        <f>IFERROR(VLOOKUP(B117,сп!B:C,2,0),"")</f>
        <v/>
      </c>
    </row>
    <row r="118" spans="2:10" outlineLevel="1" x14ac:dyDescent="0.25">
      <c r="B118" s="28" t="s">
        <v>127</v>
      </c>
      <c r="C118" s="55"/>
      <c r="D118" s="55"/>
      <c r="E118" s="56">
        <v>3681728593.3600001</v>
      </c>
      <c r="F118" s="55"/>
      <c r="G118" s="55"/>
      <c r="H118" s="55"/>
      <c r="I118" s="69" t="str">
        <f t="shared" si="1"/>
        <v>-</v>
      </c>
      <c r="J118" t="str">
        <f>IFERROR(VLOOKUP(B118,сп!B:C,2,0),"")</f>
        <v/>
      </c>
    </row>
    <row r="119" spans="2:10" outlineLevel="1" x14ac:dyDescent="0.25">
      <c r="B119" s="81" t="s">
        <v>189</v>
      </c>
      <c r="C119" s="75"/>
      <c r="D119" s="75"/>
      <c r="E119" s="75"/>
      <c r="F119" s="75"/>
      <c r="G119" s="75"/>
      <c r="H119" s="40"/>
      <c r="I119" s="69" t="str">
        <f t="shared" si="1"/>
        <v>-</v>
      </c>
      <c r="J119" t="str">
        <f>IFERROR(VLOOKUP(B119,сп!B:C,2,0),"")</f>
        <v/>
      </c>
    </row>
    <row r="120" spans="2:10" outlineLevel="1" x14ac:dyDescent="0.25">
      <c r="B120" s="40"/>
      <c r="C120" s="40"/>
      <c r="D120" s="40"/>
      <c r="E120" s="40"/>
      <c r="F120" s="40"/>
      <c r="G120" s="40"/>
      <c r="H120" s="40"/>
      <c r="I120" s="69" t="str">
        <f t="shared" si="1"/>
        <v>-</v>
      </c>
      <c r="J120" t="str">
        <f>IFERROR(VLOOKUP(B120,сп!B:C,2,0),"")</f>
        <v/>
      </c>
    </row>
    <row r="121" spans="2:10" outlineLevel="1" x14ac:dyDescent="0.25">
      <c r="B121" s="31"/>
      <c r="C121" s="33" t="s">
        <v>190</v>
      </c>
      <c r="D121" s="33"/>
      <c r="E121" s="34" t="s">
        <v>191</v>
      </c>
      <c r="F121" s="33" t="s">
        <v>192</v>
      </c>
      <c r="G121" s="33"/>
      <c r="H121" s="40"/>
      <c r="I121" s="69" t="str">
        <f t="shared" si="1"/>
        <v>-</v>
      </c>
      <c r="J121" t="str">
        <f>IFERROR(VLOOKUP(B121,сп!B:C,2,0),"")</f>
        <v/>
      </c>
    </row>
    <row r="122" spans="2:10" outlineLevel="1" x14ac:dyDescent="0.25">
      <c r="B122" s="40"/>
      <c r="C122" s="35" t="s">
        <v>193</v>
      </c>
      <c r="D122" s="36"/>
      <c r="E122" s="37" t="s">
        <v>193</v>
      </c>
      <c r="F122" s="35" t="s">
        <v>193</v>
      </c>
      <c r="G122" s="36"/>
      <c r="H122" s="40"/>
      <c r="I122" s="69" t="str">
        <f t="shared" si="1"/>
        <v>-</v>
      </c>
      <c r="J122" t="str">
        <f>IFERROR(VLOOKUP(B122,сп!B:C,2,0),"")</f>
        <v/>
      </c>
    </row>
    <row r="123" spans="2:10" outlineLevel="1" x14ac:dyDescent="0.25">
      <c r="B123" s="38"/>
      <c r="C123" s="36" t="s">
        <v>194</v>
      </c>
      <c r="D123" s="33"/>
      <c r="E123" s="39" t="s">
        <v>195</v>
      </c>
      <c r="F123" s="36" t="s">
        <v>196</v>
      </c>
      <c r="G123" s="33"/>
      <c r="H123" s="40"/>
      <c r="I123" s="69" t="str">
        <f t="shared" si="1"/>
        <v>-</v>
      </c>
      <c r="J123" t="str">
        <f>IFERROR(VLOOKUP(B123,сп!B:C,2,0),"")</f>
        <v/>
      </c>
    </row>
    <row r="124" spans="2:10" outlineLevel="1" x14ac:dyDescent="0.25">
      <c r="B124" s="40"/>
      <c r="C124" s="40"/>
      <c r="D124" s="40"/>
      <c r="E124" s="40"/>
      <c r="F124" s="40"/>
      <c r="G124" s="40"/>
      <c r="H124" s="40"/>
      <c r="I124" s="69" t="str">
        <f t="shared" si="1"/>
        <v>-</v>
      </c>
      <c r="J124" t="str">
        <f>IFERROR(VLOOKUP(B124,сп!B:C,2,0),"")</f>
        <v/>
      </c>
    </row>
    <row r="125" spans="2:10" outlineLevel="1" x14ac:dyDescent="0.25">
      <c r="B125" s="31" t="s">
        <v>197</v>
      </c>
      <c r="C125" s="33" t="s">
        <v>198</v>
      </c>
      <c r="D125" s="33"/>
      <c r="E125" s="34" t="s">
        <v>191</v>
      </c>
      <c r="F125" s="33" t="s">
        <v>199</v>
      </c>
      <c r="G125" s="33"/>
      <c r="H125" s="40"/>
      <c r="I125" s="69" t="str">
        <f t="shared" si="1"/>
        <v>-</v>
      </c>
      <c r="J125" t="str">
        <f>IFERROR(VLOOKUP(B125,сп!B:C,2,0),"")</f>
        <v/>
      </c>
    </row>
    <row r="126" spans="2:10" outlineLevel="1" x14ac:dyDescent="0.25">
      <c r="B126" s="40"/>
      <c r="C126" s="35" t="s">
        <v>193</v>
      </c>
      <c r="D126" s="36"/>
      <c r="E126" s="37" t="s">
        <v>193</v>
      </c>
      <c r="F126" s="35" t="s">
        <v>193</v>
      </c>
      <c r="G126" s="36"/>
      <c r="H126" s="40"/>
      <c r="I126" s="69" t="str">
        <f t="shared" si="1"/>
        <v>-</v>
      </c>
      <c r="J126" t="str">
        <f>IFERROR(VLOOKUP(B126,сп!B:C,2,0),"")</f>
        <v/>
      </c>
    </row>
    <row r="127" spans="2:10" outlineLevel="1" x14ac:dyDescent="0.25">
      <c r="B127" s="38"/>
      <c r="C127" s="36" t="s">
        <v>194</v>
      </c>
      <c r="D127" s="33"/>
      <c r="E127" s="39" t="s">
        <v>195</v>
      </c>
      <c r="F127" s="36" t="s">
        <v>196</v>
      </c>
      <c r="G127" s="33"/>
      <c r="H127" s="40"/>
      <c r="I127" s="69" t="str">
        <f t="shared" si="1"/>
        <v>-</v>
      </c>
      <c r="J127" t="str">
        <f>IFERROR(VLOOKUP(B127,сп!B:C,2,0),"")</f>
        <v/>
      </c>
    </row>
    <row r="128" spans="2:10" x14ac:dyDescent="0.25">
      <c r="B128" s="40"/>
      <c r="C128" s="40"/>
      <c r="D128" s="40"/>
      <c r="E128" s="40"/>
      <c r="F128" s="40"/>
      <c r="G128" s="40"/>
      <c r="H128" s="40"/>
      <c r="I128" s="69" t="str">
        <f t="shared" si="1"/>
        <v>-</v>
      </c>
      <c r="J128" t="str">
        <f>IFERROR(VLOOKUP(B128,сп!B:C,2,0),"")</f>
        <v/>
      </c>
    </row>
    <row r="129" spans="2:10" x14ac:dyDescent="0.25">
      <c r="B129" s="88" t="s">
        <v>177</v>
      </c>
      <c r="C129" s="89"/>
      <c r="D129" s="89"/>
      <c r="E129" s="89"/>
      <c r="F129" s="17"/>
      <c r="G129" s="17"/>
      <c r="H129" s="17"/>
      <c r="I129" s="69" t="str">
        <f t="shared" si="1"/>
        <v>-</v>
      </c>
      <c r="J129" t="str">
        <f>IFERROR(VLOOKUP(B129,сп!B:C,2,0),"")</f>
        <v/>
      </c>
    </row>
    <row r="130" spans="2:10" ht="15.75" x14ac:dyDescent="0.25">
      <c r="B130" s="18" t="s">
        <v>200</v>
      </c>
      <c r="C130" s="19"/>
      <c r="D130" s="19"/>
      <c r="E130" s="19"/>
      <c r="F130" s="17"/>
      <c r="G130" s="17"/>
      <c r="H130" s="17"/>
      <c r="I130" s="69" t="str">
        <f t="shared" si="1"/>
        <v>-</v>
      </c>
      <c r="J130" t="str">
        <f>IFERROR(VLOOKUP(B130,сп!B:C,2,0),"")</f>
        <v/>
      </c>
    </row>
    <row r="131" spans="2:10" x14ac:dyDescent="0.25">
      <c r="B131" s="17"/>
      <c r="C131" s="17"/>
      <c r="D131" s="17"/>
      <c r="E131" s="17"/>
      <c r="F131" s="17"/>
      <c r="G131" s="17"/>
      <c r="H131" s="17"/>
      <c r="I131" s="69" t="str">
        <f t="shared" si="1"/>
        <v>-</v>
      </c>
      <c r="J131" t="str">
        <f>IFERROR(VLOOKUP(B131,сп!B:C,2,0),"")</f>
        <v/>
      </c>
    </row>
    <row r="132" spans="2:10" x14ac:dyDescent="0.25">
      <c r="B132" s="90" t="s">
        <v>28</v>
      </c>
      <c r="C132" s="91"/>
      <c r="D132" s="89"/>
      <c r="E132" s="89"/>
      <c r="F132" s="89"/>
      <c r="G132" s="89"/>
      <c r="H132" s="89"/>
      <c r="I132" s="69" t="str">
        <f t="shared" si="1"/>
        <v>-</v>
      </c>
      <c r="J132" t="str">
        <f>IFERROR(VLOOKUP(B132,сп!B:C,2,0),"")</f>
        <v/>
      </c>
    </row>
    <row r="133" spans="2:10" x14ac:dyDescent="0.25">
      <c r="B133" s="20"/>
      <c r="C133" s="20"/>
      <c r="D133" s="19"/>
      <c r="E133" s="19"/>
      <c r="F133" s="19"/>
      <c r="G133" s="19"/>
      <c r="H133" s="19"/>
      <c r="I133" s="69" t="str">
        <f t="shared" si="1"/>
        <v>-</v>
      </c>
      <c r="J133" t="str">
        <f>IFERROR(VLOOKUP(B133,сп!B:C,2,0),"")</f>
        <v/>
      </c>
    </row>
    <row r="134" spans="2:10" outlineLevel="1" x14ac:dyDescent="0.25">
      <c r="B134" s="21" t="s">
        <v>30</v>
      </c>
      <c r="C134" s="78" t="s">
        <v>31</v>
      </c>
      <c r="D134" s="78"/>
      <c r="E134" s="78" t="s">
        <v>32</v>
      </c>
      <c r="F134" s="78"/>
      <c r="G134" s="78" t="s">
        <v>33</v>
      </c>
      <c r="H134" s="78"/>
      <c r="I134" s="69" t="str">
        <f t="shared" si="1"/>
        <v>-</v>
      </c>
      <c r="J134" t="str">
        <f>IFERROR(VLOOKUP(B134,сп!B:C,2,0),"")</f>
        <v/>
      </c>
    </row>
    <row r="135" spans="2:10" outlineLevel="1" x14ac:dyDescent="0.25">
      <c r="B135" s="86" t="s">
        <v>34</v>
      </c>
      <c r="C135" s="79" t="s">
        <v>35</v>
      </c>
      <c r="D135" s="79" t="s">
        <v>36</v>
      </c>
      <c r="E135" s="79" t="s">
        <v>35</v>
      </c>
      <c r="F135" s="79" t="s">
        <v>36</v>
      </c>
      <c r="G135" s="79" t="s">
        <v>35</v>
      </c>
      <c r="H135" s="79" t="s">
        <v>36</v>
      </c>
      <c r="I135" s="69" t="str">
        <f t="shared" si="1"/>
        <v>-</v>
      </c>
      <c r="J135" t="str">
        <f>IFERROR(VLOOKUP(B135,сп!B:C,2,0),"")</f>
        <v/>
      </c>
    </row>
    <row r="136" spans="2:10" outlineLevel="1" x14ac:dyDescent="0.25">
      <c r="B136" s="87"/>
      <c r="C136" s="80"/>
      <c r="D136" s="80"/>
      <c r="E136" s="80"/>
      <c r="F136" s="80"/>
      <c r="G136" s="80"/>
      <c r="H136" s="80"/>
      <c r="I136" s="69" t="str">
        <f t="shared" si="1"/>
        <v>-</v>
      </c>
      <c r="J136" t="str">
        <f>IFERROR(VLOOKUP(B136,сп!B:C,2,0),"")</f>
        <v/>
      </c>
    </row>
    <row r="137" spans="2:10" outlineLevel="1" x14ac:dyDescent="0.25">
      <c r="B137" s="22" t="s">
        <v>201</v>
      </c>
      <c r="C137" s="23"/>
      <c r="D137" s="23"/>
      <c r="E137" s="24">
        <v>136766.54</v>
      </c>
      <c r="F137" s="47"/>
      <c r="G137" s="24">
        <v>136766.54</v>
      </c>
      <c r="H137" s="23"/>
      <c r="I137" s="69" t="str">
        <f t="shared" si="1"/>
        <v>-</v>
      </c>
      <c r="J137" t="str">
        <f>IFERROR(VLOOKUP(B137,сп!B:C,2,0),"")</f>
        <v/>
      </c>
    </row>
    <row r="138" spans="2:10" outlineLevel="1" x14ac:dyDescent="0.25">
      <c r="B138" s="57" t="s">
        <v>202</v>
      </c>
      <c r="C138" s="25"/>
      <c r="D138" s="25"/>
      <c r="E138" s="26">
        <v>136766.54</v>
      </c>
      <c r="F138" s="47"/>
      <c r="G138" s="25"/>
      <c r="H138" s="25"/>
      <c r="I138" s="69" t="str">
        <f t="shared" si="1"/>
        <v>-</v>
      </c>
      <c r="J138" t="str">
        <f>IFERROR(VLOOKUP(B138,сп!B:C,2,0),"")</f>
        <v/>
      </c>
    </row>
    <row r="139" spans="2:10" outlineLevel="1" x14ac:dyDescent="0.25">
      <c r="B139" s="28" t="s">
        <v>127</v>
      </c>
      <c r="C139" s="29"/>
      <c r="D139" s="29"/>
      <c r="E139" s="30">
        <v>136766.54</v>
      </c>
      <c r="F139" s="47"/>
      <c r="G139" s="30">
        <v>136766.54</v>
      </c>
      <c r="H139" s="29"/>
      <c r="I139" s="69" t="str">
        <f t="shared" si="1"/>
        <v>-</v>
      </c>
      <c r="J139" t="str">
        <f>IFERROR(VLOOKUP(B139,сп!B:C,2,0),"")</f>
        <v/>
      </c>
    </row>
    <row r="140" spans="2:10" outlineLevel="1" x14ac:dyDescent="0.25">
      <c r="B140" s="40"/>
      <c r="C140" s="40"/>
      <c r="D140" s="40"/>
      <c r="E140" s="40"/>
      <c r="F140" s="47"/>
      <c r="G140" s="40"/>
      <c r="H140" s="40"/>
      <c r="I140" s="69" t="str">
        <f t="shared" ref="I140:I203" si="2">IF(J140&lt;&gt;"",TRUE,"-")</f>
        <v>-</v>
      </c>
      <c r="J140" t="str">
        <f>IFERROR(VLOOKUP(B140,сп!B:C,2,0),"")</f>
        <v/>
      </c>
    </row>
    <row r="141" spans="2:10" outlineLevel="1" x14ac:dyDescent="0.25">
      <c r="B141" s="40"/>
      <c r="C141" s="40"/>
      <c r="D141" s="40"/>
      <c r="E141" s="40"/>
      <c r="F141" s="47"/>
      <c r="G141" s="40"/>
      <c r="H141" s="40"/>
      <c r="I141" s="69" t="str">
        <f t="shared" si="2"/>
        <v>-</v>
      </c>
      <c r="J141" t="str">
        <f>IFERROR(VLOOKUP(B141,сп!B:C,2,0),"")</f>
        <v/>
      </c>
    </row>
    <row r="142" spans="2:10" outlineLevel="1" x14ac:dyDescent="0.25">
      <c r="F142" s="47"/>
      <c r="I142" s="69" t="str">
        <f t="shared" si="2"/>
        <v>-</v>
      </c>
      <c r="J142" t="str">
        <f>IFERROR(VLOOKUP(B142,сп!B:C,2,0),"")</f>
        <v/>
      </c>
    </row>
    <row r="143" spans="2:10" outlineLevel="1" x14ac:dyDescent="0.25">
      <c r="F143" s="47"/>
      <c r="I143" s="69" t="str">
        <f t="shared" si="2"/>
        <v>-</v>
      </c>
      <c r="J143" t="str">
        <f>IFERROR(VLOOKUP(B143,сп!B:C,2,0),"")</f>
        <v/>
      </c>
    </row>
    <row r="144" spans="2:10" outlineLevel="1" x14ac:dyDescent="0.25">
      <c r="F144" s="47"/>
      <c r="I144" s="69" t="str">
        <f t="shared" si="2"/>
        <v>-</v>
      </c>
      <c r="J144" t="str">
        <f>IFERROR(VLOOKUP(B144,сп!B:C,2,0),"")</f>
        <v/>
      </c>
    </row>
    <row r="145" spans="2:10" outlineLevel="1" x14ac:dyDescent="0.25">
      <c r="F145" s="47"/>
      <c r="I145" s="69" t="str">
        <f t="shared" si="2"/>
        <v>-</v>
      </c>
      <c r="J145" t="str">
        <f>IFERROR(VLOOKUP(B145,сп!B:C,2,0),"")</f>
        <v/>
      </c>
    </row>
    <row r="146" spans="2:10" x14ac:dyDescent="0.25">
      <c r="F146" s="47"/>
      <c r="I146" s="69" t="str">
        <f t="shared" si="2"/>
        <v>-</v>
      </c>
      <c r="J146" t="str">
        <f>IFERROR(VLOOKUP(B146,сп!B:C,2,0),"")</f>
        <v/>
      </c>
    </row>
    <row r="147" spans="2:10" x14ac:dyDescent="0.25">
      <c r="B147" s="88" t="s">
        <v>177</v>
      </c>
      <c r="C147" s="89"/>
      <c r="D147" s="89"/>
      <c r="E147" s="89"/>
      <c r="F147" s="17"/>
      <c r="G147" s="17"/>
      <c r="H147" s="17"/>
      <c r="I147" s="69" t="str">
        <f t="shared" si="2"/>
        <v>-</v>
      </c>
      <c r="J147" t="str">
        <f>IFERROR(VLOOKUP(B147,сп!B:C,2,0),"")</f>
        <v/>
      </c>
    </row>
    <row r="148" spans="2:10" ht="15.75" x14ac:dyDescent="0.25">
      <c r="B148" s="18" t="s">
        <v>204</v>
      </c>
      <c r="C148" s="19"/>
      <c r="D148" s="19"/>
      <c r="E148" s="19"/>
      <c r="F148" s="17"/>
      <c r="G148" s="17"/>
      <c r="H148" s="17"/>
      <c r="I148" s="69" t="str">
        <f t="shared" si="2"/>
        <v>-</v>
      </c>
      <c r="J148" t="str">
        <f>IFERROR(VLOOKUP(B148,сп!B:C,2,0),"")</f>
        <v/>
      </c>
    </row>
    <row r="149" spans="2:10" outlineLevel="1" x14ac:dyDescent="0.25">
      <c r="B149" s="17"/>
      <c r="C149" s="17"/>
      <c r="D149" s="17"/>
      <c r="E149" s="17"/>
      <c r="F149" s="17"/>
      <c r="G149" s="17"/>
      <c r="H149" s="17"/>
      <c r="I149" s="69" t="str">
        <f t="shared" si="2"/>
        <v>-</v>
      </c>
      <c r="J149" t="str">
        <f>IFERROR(VLOOKUP(B149,сп!B:C,2,0),"")</f>
        <v/>
      </c>
    </row>
    <row r="150" spans="2:10" outlineLevel="1" x14ac:dyDescent="0.25">
      <c r="B150" s="90" t="s">
        <v>28</v>
      </c>
      <c r="C150" s="91"/>
      <c r="D150" s="89"/>
      <c r="E150" s="89"/>
      <c r="F150" s="89"/>
      <c r="G150" s="89"/>
      <c r="H150" s="89"/>
      <c r="I150" s="69" t="str">
        <f t="shared" si="2"/>
        <v>-</v>
      </c>
      <c r="J150" t="str">
        <f>IFERROR(VLOOKUP(B150,сп!B:C,2,0),"")</f>
        <v/>
      </c>
    </row>
    <row r="151" spans="2:10" outlineLevel="1" x14ac:dyDescent="0.25">
      <c r="B151" s="20"/>
      <c r="C151" s="20"/>
      <c r="D151" s="19"/>
      <c r="E151" s="19"/>
      <c r="F151" s="19"/>
      <c r="G151" s="19"/>
      <c r="H151" s="19"/>
      <c r="I151" s="69" t="str">
        <f t="shared" si="2"/>
        <v>-</v>
      </c>
      <c r="J151" t="str">
        <f>IFERROR(VLOOKUP(B151,сп!B:C,2,0),"")</f>
        <v/>
      </c>
    </row>
    <row r="152" spans="2:10" outlineLevel="1" x14ac:dyDescent="0.25">
      <c r="B152" s="21" t="s">
        <v>30</v>
      </c>
      <c r="C152" s="78" t="s">
        <v>31</v>
      </c>
      <c r="D152" s="78"/>
      <c r="E152" s="78" t="s">
        <v>32</v>
      </c>
      <c r="F152" s="78"/>
      <c r="G152" s="78" t="s">
        <v>33</v>
      </c>
      <c r="H152" s="78"/>
      <c r="I152" s="69" t="str">
        <f t="shared" si="2"/>
        <v>-</v>
      </c>
      <c r="J152" t="str">
        <f>IFERROR(VLOOKUP(B152,сп!B:C,2,0),"")</f>
        <v/>
      </c>
    </row>
    <row r="153" spans="2:10" outlineLevel="1" x14ac:dyDescent="0.25">
      <c r="B153" s="86" t="s">
        <v>128</v>
      </c>
      <c r="C153" s="79" t="s">
        <v>35</v>
      </c>
      <c r="D153" s="79" t="s">
        <v>36</v>
      </c>
      <c r="E153" s="79" t="s">
        <v>35</v>
      </c>
      <c r="F153" s="79" t="s">
        <v>36</v>
      </c>
      <c r="G153" s="79" t="s">
        <v>35</v>
      </c>
      <c r="H153" s="79" t="s">
        <v>36</v>
      </c>
      <c r="I153" s="69" t="str">
        <f t="shared" si="2"/>
        <v>-</v>
      </c>
      <c r="J153" t="str">
        <f>IFERROR(VLOOKUP(B153,сп!B:C,2,0),"")</f>
        <v/>
      </c>
    </row>
    <row r="154" spans="2:10" outlineLevel="1" x14ac:dyDescent="0.25">
      <c r="B154" s="87"/>
      <c r="C154" s="80"/>
      <c r="D154" s="80"/>
      <c r="E154" s="80"/>
      <c r="F154" s="80"/>
      <c r="G154" s="80"/>
      <c r="H154" s="80"/>
      <c r="I154" s="69" t="str">
        <f t="shared" si="2"/>
        <v>-</v>
      </c>
      <c r="J154" t="str">
        <f>IFERROR(VLOOKUP(B154,сп!B:C,2,0),"")</f>
        <v/>
      </c>
    </row>
    <row r="155" spans="2:10" outlineLevel="1" x14ac:dyDescent="0.25">
      <c r="B155" s="22" t="s">
        <v>157</v>
      </c>
      <c r="C155" s="23"/>
      <c r="D155" s="23"/>
      <c r="E155" s="24">
        <v>210668611.81999999</v>
      </c>
      <c r="F155" s="24">
        <v>210668611.81999999</v>
      </c>
      <c r="G155" s="23"/>
      <c r="H155" s="23"/>
      <c r="I155" s="69" t="str">
        <f t="shared" si="2"/>
        <v>-</v>
      </c>
      <c r="J155" t="str">
        <f>IFERROR(VLOOKUP(B155,сп!B:C,2,0),"")</f>
        <v/>
      </c>
    </row>
    <row r="156" spans="2:10" outlineLevel="1" x14ac:dyDescent="0.25">
      <c r="B156" s="67" t="s">
        <v>158</v>
      </c>
      <c r="C156" s="23"/>
      <c r="D156" s="23"/>
      <c r="E156" s="23"/>
      <c r="F156" s="24">
        <v>176791376</v>
      </c>
      <c r="G156" s="23"/>
      <c r="H156" s="24">
        <v>176791376</v>
      </c>
      <c r="I156" s="69" t="str">
        <f t="shared" si="2"/>
        <v>-</v>
      </c>
      <c r="J156" t="str">
        <f>IFERROR(VLOOKUP(B156,сп!B:C,2,0),"")</f>
        <v/>
      </c>
    </row>
    <row r="157" spans="2:10" ht="24" outlineLevel="1" x14ac:dyDescent="0.25">
      <c r="B157" s="68" t="s">
        <v>132</v>
      </c>
      <c r="C157" s="25"/>
      <c r="D157" s="25"/>
      <c r="E157" s="25"/>
      <c r="F157" s="26">
        <v>1176566.8799999999</v>
      </c>
      <c r="G157" s="25"/>
      <c r="H157" s="25"/>
      <c r="I157" s="69" t="str">
        <f t="shared" si="2"/>
        <v>-</v>
      </c>
      <c r="J157" t="str">
        <f>IFERROR(VLOOKUP(B157,сп!B:C,2,0),"")</f>
        <v/>
      </c>
    </row>
    <row r="158" spans="2:10" ht="24" outlineLevel="1" x14ac:dyDescent="0.25">
      <c r="B158" s="68" t="s">
        <v>173</v>
      </c>
      <c r="C158" s="25"/>
      <c r="D158" s="25"/>
      <c r="E158" s="25"/>
      <c r="F158" s="26">
        <v>54102.09</v>
      </c>
      <c r="G158" s="25"/>
      <c r="H158" s="25"/>
      <c r="I158" s="69" t="str">
        <f t="shared" si="2"/>
        <v>-</v>
      </c>
      <c r="J158" t="str">
        <f>IFERROR(VLOOKUP(B158,сп!B:C,2,0),"")</f>
        <v/>
      </c>
    </row>
    <row r="159" spans="2:10" outlineLevel="1" x14ac:dyDescent="0.25">
      <c r="B159" s="68" t="s">
        <v>174</v>
      </c>
      <c r="C159" s="25"/>
      <c r="D159" s="25"/>
      <c r="E159" s="25"/>
      <c r="F159" s="26">
        <v>137000000</v>
      </c>
      <c r="G159" s="25"/>
      <c r="H159" s="25"/>
      <c r="I159" s="69" t="str">
        <f t="shared" si="2"/>
        <v>-</v>
      </c>
      <c r="J159" t="str">
        <f>IFERROR(VLOOKUP(B159,сп!B:C,2,0),"")</f>
        <v/>
      </c>
    </row>
    <row r="160" spans="2:10" outlineLevel="1" x14ac:dyDescent="0.25">
      <c r="B160" s="68" t="s">
        <v>159</v>
      </c>
      <c r="C160" s="25"/>
      <c r="D160" s="25"/>
      <c r="E160" s="25"/>
      <c r="F160" s="26">
        <v>2482537.65</v>
      </c>
      <c r="G160" s="25"/>
      <c r="H160" s="25"/>
      <c r="I160" s="69" t="str">
        <f t="shared" si="2"/>
        <v>-</v>
      </c>
      <c r="J160" t="str">
        <f>IFERROR(VLOOKUP(B160,сп!B:C,2,0),"")</f>
        <v/>
      </c>
    </row>
    <row r="161" spans="2:10" outlineLevel="1" x14ac:dyDescent="0.25">
      <c r="B161" s="68" t="s">
        <v>160</v>
      </c>
      <c r="C161" s="25"/>
      <c r="D161" s="25"/>
      <c r="E161" s="25"/>
      <c r="F161" s="26">
        <v>4962787.95</v>
      </c>
      <c r="G161" s="25"/>
      <c r="H161" s="25"/>
      <c r="I161" s="69" t="str">
        <f t="shared" si="2"/>
        <v>-</v>
      </c>
      <c r="J161" t="str">
        <f>IFERROR(VLOOKUP(B161,сп!B:C,2,0),"")</f>
        <v/>
      </c>
    </row>
    <row r="162" spans="2:10" outlineLevel="1" x14ac:dyDescent="0.25">
      <c r="B162" s="68" t="s">
        <v>134</v>
      </c>
      <c r="C162" s="25"/>
      <c r="D162" s="25"/>
      <c r="E162" s="25"/>
      <c r="F162" s="26">
        <v>7057827</v>
      </c>
      <c r="G162" s="25"/>
      <c r="H162" s="25"/>
      <c r="I162" s="69" t="str">
        <f t="shared" si="2"/>
        <v>-</v>
      </c>
      <c r="J162" t="str">
        <f>IFERROR(VLOOKUP(B162,сп!B:C,2,0),"")</f>
        <v/>
      </c>
    </row>
    <row r="163" spans="2:10" outlineLevel="1" x14ac:dyDescent="0.25">
      <c r="B163" s="68" t="s">
        <v>135</v>
      </c>
      <c r="C163" s="25"/>
      <c r="D163" s="25"/>
      <c r="E163" s="25"/>
      <c r="F163" s="26">
        <v>10482836.91</v>
      </c>
      <c r="G163" s="25"/>
      <c r="H163" s="25"/>
      <c r="I163" s="69" t="str">
        <f t="shared" si="2"/>
        <v>-</v>
      </c>
      <c r="J163" t="str">
        <f>IFERROR(VLOOKUP(B163,сп!B:C,2,0),"")</f>
        <v/>
      </c>
    </row>
    <row r="164" spans="2:10" outlineLevel="1" x14ac:dyDescent="0.25">
      <c r="B164" s="68" t="s">
        <v>161</v>
      </c>
      <c r="C164" s="25"/>
      <c r="D164" s="25"/>
      <c r="E164" s="25"/>
      <c r="F164" s="27">
        <v>0.05</v>
      </c>
      <c r="G164" s="25"/>
      <c r="H164" s="25"/>
      <c r="I164" s="69" t="str">
        <f t="shared" si="2"/>
        <v>-</v>
      </c>
      <c r="J164" t="str">
        <f>IFERROR(VLOOKUP(B164,сп!B:C,2,0),"")</f>
        <v/>
      </c>
    </row>
    <row r="165" spans="2:10" outlineLevel="1" x14ac:dyDescent="0.25">
      <c r="B165" s="68" t="s">
        <v>162</v>
      </c>
      <c r="C165" s="25"/>
      <c r="D165" s="25"/>
      <c r="E165" s="25"/>
      <c r="F165" s="26">
        <v>2220504.9300000002</v>
      </c>
      <c r="G165" s="25"/>
      <c r="H165" s="25"/>
      <c r="I165" s="69" t="str">
        <f t="shared" si="2"/>
        <v>-</v>
      </c>
      <c r="J165" t="str">
        <f>IFERROR(VLOOKUP(B165,сп!B:C,2,0),"")</f>
        <v/>
      </c>
    </row>
    <row r="166" spans="2:10" outlineLevel="1" x14ac:dyDescent="0.25">
      <c r="B166" s="68" t="s">
        <v>163</v>
      </c>
      <c r="C166" s="25"/>
      <c r="D166" s="25"/>
      <c r="E166" s="25"/>
      <c r="F166" s="26">
        <v>6561891.3399999999</v>
      </c>
      <c r="G166" s="25"/>
      <c r="H166" s="25"/>
      <c r="I166" s="69" t="str">
        <f t="shared" si="2"/>
        <v>-</v>
      </c>
      <c r="J166" t="str">
        <f>IFERROR(VLOOKUP(B166,сп!B:C,2,0),"")</f>
        <v/>
      </c>
    </row>
    <row r="167" spans="2:10" outlineLevel="1" x14ac:dyDescent="0.25">
      <c r="B167" s="68" t="s">
        <v>136</v>
      </c>
      <c r="C167" s="25"/>
      <c r="D167" s="25"/>
      <c r="E167" s="25"/>
      <c r="F167" s="26">
        <v>8641.0400000000009</v>
      </c>
      <c r="G167" s="25"/>
      <c r="H167" s="25"/>
      <c r="I167" s="69" t="str">
        <f t="shared" si="2"/>
        <v>-</v>
      </c>
      <c r="J167" t="str">
        <f>IFERROR(VLOOKUP(B167,сп!B:C,2,0),"")</f>
        <v/>
      </c>
    </row>
    <row r="168" spans="2:10" outlineLevel="1" x14ac:dyDescent="0.25">
      <c r="B168" s="68" t="s">
        <v>138</v>
      </c>
      <c r="C168" s="25"/>
      <c r="D168" s="25"/>
      <c r="E168" s="25"/>
      <c r="F168" s="26">
        <v>4783680.16</v>
      </c>
      <c r="G168" s="25"/>
      <c r="H168" s="25"/>
      <c r="I168" s="69" t="str">
        <f t="shared" si="2"/>
        <v>-</v>
      </c>
      <c r="J168" t="str">
        <f>IFERROR(VLOOKUP(B168,сп!B:C,2,0),"")</f>
        <v/>
      </c>
    </row>
    <row r="169" spans="2:10" outlineLevel="1" x14ac:dyDescent="0.25">
      <c r="B169" s="67" t="s">
        <v>129</v>
      </c>
      <c r="C169" s="23"/>
      <c r="D169" s="23"/>
      <c r="E169" s="24">
        <v>67243044.890000001</v>
      </c>
      <c r="F169" s="23"/>
      <c r="G169" s="24">
        <v>67243044.890000001</v>
      </c>
      <c r="H169" s="23"/>
      <c r="I169" s="69" t="str">
        <f t="shared" si="2"/>
        <v>-</v>
      </c>
      <c r="J169" t="str">
        <f>IFERROR(VLOOKUP(B169,сп!B:C,2,0),"")</f>
        <v/>
      </c>
    </row>
    <row r="170" spans="2:10" outlineLevel="1" x14ac:dyDescent="0.25">
      <c r="B170" s="68" t="s">
        <v>141</v>
      </c>
      <c r="C170" s="25"/>
      <c r="D170" s="25"/>
      <c r="E170" s="26">
        <v>637673.96</v>
      </c>
      <c r="F170" s="25"/>
      <c r="G170" s="25"/>
      <c r="H170" s="25"/>
      <c r="I170" s="69" t="str">
        <f t="shared" si="2"/>
        <v>-</v>
      </c>
      <c r="J170" t="str">
        <f>IFERROR(VLOOKUP(B170,сп!B:C,2,0),"")</f>
        <v/>
      </c>
    </row>
    <row r="171" spans="2:10" outlineLevel="1" x14ac:dyDescent="0.25">
      <c r="B171" s="68" t="s">
        <v>142</v>
      </c>
      <c r="C171" s="25"/>
      <c r="D171" s="25"/>
      <c r="E171" s="26">
        <v>1601833</v>
      </c>
      <c r="F171" s="25"/>
      <c r="G171" s="25"/>
      <c r="H171" s="25"/>
      <c r="I171" s="69" t="str">
        <f t="shared" si="2"/>
        <v>-</v>
      </c>
      <c r="J171" t="str">
        <f>IFERROR(VLOOKUP(B171,сп!B:C,2,0),"")</f>
        <v/>
      </c>
    </row>
    <row r="172" spans="2:10" outlineLevel="1" x14ac:dyDescent="0.25">
      <c r="B172" s="68" t="s">
        <v>143</v>
      </c>
      <c r="C172" s="25"/>
      <c r="D172" s="25"/>
      <c r="E172" s="26">
        <v>6287391.4100000001</v>
      </c>
      <c r="F172" s="25"/>
      <c r="G172" s="25"/>
      <c r="H172" s="25"/>
      <c r="I172" s="69" t="str">
        <f t="shared" si="2"/>
        <v>-</v>
      </c>
      <c r="J172" t="str">
        <f>IFERROR(VLOOKUP(B172,сп!B:C,2,0),"")</f>
        <v/>
      </c>
    </row>
    <row r="173" spans="2:10" outlineLevel="1" x14ac:dyDescent="0.25">
      <c r="B173" s="68" t="s">
        <v>144</v>
      </c>
      <c r="C173" s="25"/>
      <c r="D173" s="25"/>
      <c r="E173" s="26">
        <v>589000</v>
      </c>
      <c r="F173" s="25"/>
      <c r="G173" s="25"/>
      <c r="H173" s="25"/>
      <c r="I173" s="69" t="str">
        <f t="shared" si="2"/>
        <v>-</v>
      </c>
      <c r="J173" t="str">
        <f>IFERROR(VLOOKUP(B173,сп!B:C,2,0),"")</f>
        <v/>
      </c>
    </row>
    <row r="174" spans="2:10" ht="24" outlineLevel="1" x14ac:dyDescent="0.25">
      <c r="B174" s="68" t="s">
        <v>145</v>
      </c>
      <c r="C174" s="25"/>
      <c r="D174" s="25"/>
      <c r="E174" s="26">
        <v>119000</v>
      </c>
      <c r="F174" s="25"/>
      <c r="G174" s="25"/>
      <c r="H174" s="25"/>
      <c r="I174" s="69" t="str">
        <f t="shared" si="2"/>
        <v>-</v>
      </c>
      <c r="J174" t="str">
        <f>IFERROR(VLOOKUP(B174,сп!B:C,2,0),"")</f>
        <v/>
      </c>
    </row>
    <row r="175" spans="2:10" outlineLevel="1" x14ac:dyDescent="0.25">
      <c r="B175" s="68" t="s">
        <v>146</v>
      </c>
      <c r="C175" s="25"/>
      <c r="D175" s="25"/>
      <c r="E175" s="26">
        <v>1186731</v>
      </c>
      <c r="F175" s="25"/>
      <c r="G175" s="25"/>
      <c r="H175" s="25"/>
      <c r="I175" s="69" t="str">
        <f t="shared" si="2"/>
        <v>-</v>
      </c>
      <c r="J175" t="str">
        <f>IFERROR(VLOOKUP(B175,сп!B:C,2,0),"")</f>
        <v/>
      </c>
    </row>
    <row r="176" spans="2:10" outlineLevel="1" x14ac:dyDescent="0.25">
      <c r="B176" s="68" t="s">
        <v>147</v>
      </c>
      <c r="C176" s="25"/>
      <c r="D176" s="25"/>
      <c r="E176" s="26">
        <v>224000</v>
      </c>
      <c r="F176" s="25"/>
      <c r="G176" s="25"/>
      <c r="H176" s="25"/>
      <c r="I176" s="69" t="str">
        <f t="shared" si="2"/>
        <v>-</v>
      </c>
      <c r="J176" t="str">
        <f>IFERROR(VLOOKUP(B176,сп!B:C,2,0),"")</f>
        <v/>
      </c>
    </row>
    <row r="177" spans="2:10" outlineLevel="1" x14ac:dyDescent="0.25">
      <c r="B177" s="68" t="s">
        <v>148</v>
      </c>
      <c r="C177" s="25"/>
      <c r="D177" s="25"/>
      <c r="E177" s="26">
        <v>27720</v>
      </c>
      <c r="F177" s="25"/>
      <c r="G177" s="25"/>
      <c r="H177" s="25"/>
      <c r="I177" s="69" t="str">
        <f t="shared" si="2"/>
        <v>-</v>
      </c>
      <c r="J177" t="str">
        <f>IFERROR(VLOOKUP(B177,сп!B:C,2,0),"")</f>
        <v/>
      </c>
    </row>
    <row r="178" spans="2:10" outlineLevel="1" x14ac:dyDescent="0.25">
      <c r="B178" s="68" t="s">
        <v>149</v>
      </c>
      <c r="C178" s="25"/>
      <c r="D178" s="25"/>
      <c r="E178" s="26">
        <v>351999</v>
      </c>
      <c r="F178" s="25"/>
      <c r="G178" s="25"/>
      <c r="H178" s="25"/>
      <c r="I178" s="69" t="str">
        <f t="shared" si="2"/>
        <v>-</v>
      </c>
      <c r="J178" t="str">
        <f>IFERROR(VLOOKUP(B178,сп!B:C,2,0),"")</f>
        <v/>
      </c>
    </row>
    <row r="179" spans="2:10" outlineLevel="1" x14ac:dyDescent="0.25">
      <c r="B179" s="68" t="s">
        <v>150</v>
      </c>
      <c r="C179" s="25"/>
      <c r="D179" s="25"/>
      <c r="E179" s="26">
        <v>342432.71</v>
      </c>
      <c r="F179" s="25"/>
      <c r="G179" s="25"/>
      <c r="H179" s="25"/>
      <c r="I179" s="69" t="str">
        <f t="shared" si="2"/>
        <v>-</v>
      </c>
      <c r="J179" t="str">
        <f>IFERROR(VLOOKUP(B179,сп!B:C,2,0),"")</f>
        <v/>
      </c>
    </row>
    <row r="180" spans="2:10" outlineLevel="1" x14ac:dyDescent="0.25">
      <c r="B180" s="68" t="s">
        <v>151</v>
      </c>
      <c r="C180" s="25"/>
      <c r="D180" s="25"/>
      <c r="E180" s="26">
        <v>1197360</v>
      </c>
      <c r="F180" s="25"/>
      <c r="G180" s="25"/>
      <c r="H180" s="25"/>
      <c r="I180" s="69" t="str">
        <f t="shared" si="2"/>
        <v>-</v>
      </c>
      <c r="J180" t="str">
        <f>IFERROR(VLOOKUP(B180,сп!B:C,2,0),"")</f>
        <v/>
      </c>
    </row>
    <row r="181" spans="2:10" outlineLevel="1" x14ac:dyDescent="0.25">
      <c r="B181" s="68" t="s">
        <v>152</v>
      </c>
      <c r="C181" s="25"/>
      <c r="D181" s="25"/>
      <c r="E181" s="26">
        <v>7382.28</v>
      </c>
      <c r="F181" s="25"/>
      <c r="G181" s="25"/>
      <c r="H181" s="25"/>
      <c r="I181" s="69" t="str">
        <f t="shared" si="2"/>
        <v>-</v>
      </c>
      <c r="J181" t="str">
        <f>IFERROR(VLOOKUP(B181,сп!B:C,2,0),"")</f>
        <v/>
      </c>
    </row>
    <row r="182" spans="2:10" outlineLevel="1" x14ac:dyDescent="0.25">
      <c r="B182" s="68" t="s">
        <v>153</v>
      </c>
      <c r="C182" s="25"/>
      <c r="D182" s="25"/>
      <c r="E182" s="26">
        <v>396000</v>
      </c>
      <c r="F182" s="25"/>
      <c r="G182" s="25"/>
      <c r="H182" s="25"/>
      <c r="I182" s="69" t="str">
        <f t="shared" si="2"/>
        <v>-</v>
      </c>
      <c r="J182" t="str">
        <f>IFERROR(VLOOKUP(B182,сп!B:C,2,0),"")</f>
        <v/>
      </c>
    </row>
    <row r="183" spans="2:10" outlineLevel="1" x14ac:dyDescent="0.25">
      <c r="B183" s="68" t="s">
        <v>154</v>
      </c>
      <c r="C183" s="25"/>
      <c r="D183" s="25"/>
      <c r="E183" s="26">
        <v>24552.7</v>
      </c>
      <c r="F183" s="25"/>
      <c r="G183" s="25"/>
      <c r="H183" s="25"/>
      <c r="I183" s="69" t="str">
        <f t="shared" si="2"/>
        <v>-</v>
      </c>
      <c r="J183" t="str">
        <f>IFERROR(VLOOKUP(B183,сп!B:C,2,0),"")</f>
        <v/>
      </c>
    </row>
    <row r="184" spans="2:10" outlineLevel="1" x14ac:dyDescent="0.25">
      <c r="B184" s="68" t="s">
        <v>155</v>
      </c>
      <c r="C184" s="25"/>
      <c r="D184" s="25"/>
      <c r="E184" s="26">
        <v>1293980.46</v>
      </c>
      <c r="F184" s="25"/>
      <c r="G184" s="25"/>
      <c r="H184" s="25"/>
      <c r="I184" s="69" t="str">
        <f t="shared" si="2"/>
        <v>-</v>
      </c>
      <c r="J184" t="str">
        <f>IFERROR(VLOOKUP(B184,сп!B:C,2,0),"")</f>
        <v/>
      </c>
    </row>
    <row r="185" spans="2:10" outlineLevel="1" x14ac:dyDescent="0.25">
      <c r="B185" s="68" t="s">
        <v>156</v>
      </c>
      <c r="C185" s="25"/>
      <c r="D185" s="25"/>
      <c r="E185" s="26">
        <v>476224.15</v>
      </c>
      <c r="F185" s="25"/>
      <c r="G185" s="25"/>
      <c r="H185" s="25"/>
      <c r="I185" s="69" t="str">
        <f t="shared" si="2"/>
        <v>-</v>
      </c>
      <c r="J185" t="str">
        <f>IFERROR(VLOOKUP(B185,сп!B:C,2,0),"")</f>
        <v/>
      </c>
    </row>
    <row r="186" spans="2:10" outlineLevel="1" x14ac:dyDescent="0.25">
      <c r="B186" s="68" t="s">
        <v>205</v>
      </c>
      <c r="C186" s="25"/>
      <c r="D186" s="25"/>
      <c r="E186" s="26">
        <v>146005.69</v>
      </c>
      <c r="F186" s="25"/>
      <c r="G186" s="25"/>
      <c r="H186" s="25"/>
      <c r="I186" s="69" t="str">
        <f t="shared" si="2"/>
        <v>-</v>
      </c>
      <c r="J186" t="str">
        <f>IFERROR(VLOOKUP(B186,сп!B:C,2,0),"")</f>
        <v/>
      </c>
    </row>
    <row r="187" spans="2:10" outlineLevel="1" x14ac:dyDescent="0.25">
      <c r="B187" s="68" t="s">
        <v>131</v>
      </c>
      <c r="C187" s="25"/>
      <c r="D187" s="25"/>
      <c r="E187" s="26">
        <v>56899.19</v>
      </c>
      <c r="F187" s="25"/>
      <c r="G187" s="25"/>
      <c r="H187" s="25"/>
      <c r="I187" s="69" t="str">
        <f t="shared" si="2"/>
        <v>-</v>
      </c>
      <c r="J187" t="str">
        <f>IFERROR(VLOOKUP(B187,сп!B:C,2,0),"")</f>
        <v/>
      </c>
    </row>
    <row r="188" spans="2:10" ht="24" outlineLevel="1" x14ac:dyDescent="0.25">
      <c r="B188" s="68" t="s">
        <v>132</v>
      </c>
      <c r="C188" s="25"/>
      <c r="D188" s="25"/>
      <c r="E188" s="26">
        <v>324612.02</v>
      </c>
      <c r="F188" s="25"/>
      <c r="G188" s="25"/>
      <c r="H188" s="25"/>
      <c r="I188" s="69" t="str">
        <f t="shared" si="2"/>
        <v>-</v>
      </c>
      <c r="J188" t="str">
        <f>IFERROR(VLOOKUP(B188,сп!B:C,2,0),"")</f>
        <v/>
      </c>
    </row>
    <row r="189" spans="2:10" ht="24" outlineLevel="1" x14ac:dyDescent="0.25">
      <c r="B189" s="68" t="s">
        <v>173</v>
      </c>
      <c r="C189" s="25"/>
      <c r="D189" s="25"/>
      <c r="E189" s="26">
        <v>196094.44</v>
      </c>
      <c r="F189" s="25"/>
      <c r="G189" s="25"/>
      <c r="H189" s="25"/>
      <c r="I189" s="69" t="str">
        <f t="shared" si="2"/>
        <v>-</v>
      </c>
      <c r="J189" t="str">
        <f>IFERROR(VLOOKUP(B189,сп!B:C,2,0),"")</f>
        <v/>
      </c>
    </row>
    <row r="190" spans="2:10" outlineLevel="1" x14ac:dyDescent="0.25">
      <c r="B190" s="68" t="s">
        <v>133</v>
      </c>
      <c r="C190" s="25"/>
      <c r="D190" s="25"/>
      <c r="E190" s="26">
        <v>16459632.369999999</v>
      </c>
      <c r="F190" s="25"/>
      <c r="G190" s="25"/>
      <c r="H190" s="25"/>
      <c r="I190" s="69" t="b">
        <f t="shared" si="2"/>
        <v>1</v>
      </c>
      <c r="J190" t="str">
        <f>IFERROR(VLOOKUP(B190,сп!B:C,2,0),"")</f>
        <v>2.1.</v>
      </c>
    </row>
    <row r="191" spans="2:10" outlineLevel="1" x14ac:dyDescent="0.25">
      <c r="B191" s="68" t="s">
        <v>134</v>
      </c>
      <c r="C191" s="25"/>
      <c r="D191" s="25"/>
      <c r="E191" s="27">
        <v>687.63</v>
      </c>
      <c r="F191" s="25"/>
      <c r="G191" s="25"/>
      <c r="H191" s="25"/>
      <c r="I191" s="69" t="str">
        <f t="shared" si="2"/>
        <v>-</v>
      </c>
      <c r="J191" t="str">
        <f>IFERROR(VLOOKUP(B191,сп!B:C,2,0),"")</f>
        <v/>
      </c>
    </row>
    <row r="192" spans="2:10" outlineLevel="1" x14ac:dyDescent="0.25">
      <c r="B192" s="68" t="s">
        <v>175</v>
      </c>
      <c r="C192" s="25"/>
      <c r="D192" s="25"/>
      <c r="E192" s="26">
        <v>43463.76</v>
      </c>
      <c r="F192" s="25"/>
      <c r="G192" s="25"/>
      <c r="H192" s="25"/>
      <c r="I192" s="69" t="str">
        <f t="shared" si="2"/>
        <v>-</v>
      </c>
      <c r="J192" t="str">
        <f>IFERROR(VLOOKUP(B192,сп!B:C,2,0),"")</f>
        <v/>
      </c>
    </row>
    <row r="193" spans="2:10" outlineLevel="1" x14ac:dyDescent="0.25">
      <c r="B193" s="68" t="s">
        <v>135</v>
      </c>
      <c r="C193" s="25"/>
      <c r="D193" s="25"/>
      <c r="E193" s="26">
        <v>27648277.780000001</v>
      </c>
      <c r="F193" s="25"/>
      <c r="G193" s="25"/>
      <c r="H193" s="25"/>
      <c r="I193" s="69" t="str">
        <f t="shared" si="2"/>
        <v>-</v>
      </c>
      <c r="J193" t="str">
        <f>IFERROR(VLOOKUP(B193,сп!B:C,2,0),"")</f>
        <v/>
      </c>
    </row>
    <row r="194" spans="2:10" outlineLevel="1" x14ac:dyDescent="0.25">
      <c r="B194" s="68" t="s">
        <v>206</v>
      </c>
      <c r="C194" s="25"/>
      <c r="D194" s="25"/>
      <c r="E194" s="26">
        <v>13440</v>
      </c>
      <c r="F194" s="25"/>
      <c r="G194" s="25"/>
      <c r="H194" s="25"/>
      <c r="I194" s="69" t="str">
        <f t="shared" si="2"/>
        <v>-</v>
      </c>
      <c r="J194" t="str">
        <f>IFERROR(VLOOKUP(B194,сп!B:C,2,0),"")</f>
        <v/>
      </c>
    </row>
    <row r="195" spans="2:10" outlineLevel="1" x14ac:dyDescent="0.25">
      <c r="B195" s="68" t="s">
        <v>136</v>
      </c>
      <c r="C195" s="25"/>
      <c r="D195" s="25"/>
      <c r="E195" s="26">
        <v>152991.12</v>
      </c>
      <c r="F195" s="25"/>
      <c r="G195" s="25"/>
      <c r="H195" s="25"/>
      <c r="I195" s="69" t="str">
        <f t="shared" si="2"/>
        <v>-</v>
      </c>
      <c r="J195" t="str">
        <f>IFERROR(VLOOKUP(B195,сп!B:C,2,0),"")</f>
        <v/>
      </c>
    </row>
    <row r="196" spans="2:10" outlineLevel="1" x14ac:dyDescent="0.25">
      <c r="B196" s="68" t="s">
        <v>137</v>
      </c>
      <c r="C196" s="25"/>
      <c r="D196" s="25"/>
      <c r="E196" s="26">
        <v>41883</v>
      </c>
      <c r="F196" s="25"/>
      <c r="G196" s="25"/>
      <c r="H196" s="25"/>
      <c r="I196" s="69" t="str">
        <f t="shared" si="2"/>
        <v>-</v>
      </c>
      <c r="J196" t="str">
        <f>IFERROR(VLOOKUP(B196,сп!B:C,2,0),"")</f>
        <v/>
      </c>
    </row>
    <row r="197" spans="2:10" outlineLevel="1" x14ac:dyDescent="0.25">
      <c r="B197" s="68" t="s">
        <v>139</v>
      </c>
      <c r="C197" s="25"/>
      <c r="D197" s="25"/>
      <c r="E197" s="26">
        <v>3697619.04</v>
      </c>
      <c r="F197" s="25"/>
      <c r="G197" s="25"/>
      <c r="H197" s="25"/>
      <c r="I197" s="69" t="str">
        <f t="shared" si="2"/>
        <v>-</v>
      </c>
      <c r="J197" t="str">
        <f>IFERROR(VLOOKUP(B197,сп!B:C,2,0),"")</f>
        <v/>
      </c>
    </row>
    <row r="198" spans="2:10" outlineLevel="1" x14ac:dyDescent="0.25">
      <c r="B198" s="68" t="s">
        <v>140</v>
      </c>
      <c r="C198" s="25"/>
      <c r="D198" s="25"/>
      <c r="E198" s="26">
        <v>3698158.18</v>
      </c>
      <c r="F198" s="25"/>
      <c r="G198" s="25"/>
      <c r="H198" s="25"/>
      <c r="I198" s="69" t="str">
        <f t="shared" si="2"/>
        <v>-</v>
      </c>
      <c r="J198" t="str">
        <f>IFERROR(VLOOKUP(B198,сп!B:C,2,0),"")</f>
        <v/>
      </c>
    </row>
    <row r="199" spans="2:10" outlineLevel="1" x14ac:dyDescent="0.25">
      <c r="B199" s="67" t="s">
        <v>164</v>
      </c>
      <c r="C199" s="23"/>
      <c r="D199" s="23"/>
      <c r="E199" s="24">
        <v>143425566.93000001</v>
      </c>
      <c r="F199" s="24">
        <v>33877235.82</v>
      </c>
      <c r="G199" s="24">
        <v>109548331.11</v>
      </c>
      <c r="H199" s="23"/>
      <c r="I199" s="69" t="str">
        <f t="shared" si="2"/>
        <v>-</v>
      </c>
      <c r="J199" t="str">
        <f>IFERROR(VLOOKUP(B199,сп!B:C,2,0),"")</f>
        <v/>
      </c>
    </row>
    <row r="200" spans="2:10" outlineLevel="1" x14ac:dyDescent="0.25">
      <c r="B200" s="68" t="s">
        <v>130</v>
      </c>
      <c r="C200" s="25"/>
      <c r="D200" s="25"/>
      <c r="E200" s="26">
        <v>143425566.93000001</v>
      </c>
      <c r="F200" s="26">
        <v>33877235.82</v>
      </c>
      <c r="G200" s="25"/>
      <c r="H200" s="25"/>
      <c r="I200" s="69" t="str">
        <f t="shared" si="2"/>
        <v>-</v>
      </c>
      <c r="J200" t="str">
        <f>IFERROR(VLOOKUP(B200,сп!B:C,2,0),"")</f>
        <v/>
      </c>
    </row>
    <row r="201" spans="2:10" outlineLevel="1" x14ac:dyDescent="0.25">
      <c r="B201" s="28" t="s">
        <v>127</v>
      </c>
      <c r="C201" s="29"/>
      <c r="D201" s="29"/>
      <c r="E201" s="30">
        <v>210668611.81999999</v>
      </c>
      <c r="F201" s="30">
        <v>210668611.81999999</v>
      </c>
      <c r="G201" s="29"/>
      <c r="H201" s="29"/>
      <c r="I201" s="69" t="str">
        <f t="shared" si="2"/>
        <v>-</v>
      </c>
      <c r="J201" t="str">
        <f>IFERROR(VLOOKUP(B201,сп!B:C,2,0),"")</f>
        <v/>
      </c>
    </row>
    <row r="202" spans="2:10" outlineLevel="1" x14ac:dyDescent="0.25">
      <c r="B202" s="92" t="s">
        <v>207</v>
      </c>
      <c r="C202" s="75"/>
      <c r="D202" s="75"/>
      <c r="E202" s="75"/>
      <c r="F202" s="75"/>
      <c r="G202" s="75"/>
      <c r="H202" s="17"/>
      <c r="I202" s="69" t="str">
        <f t="shared" si="2"/>
        <v>-</v>
      </c>
      <c r="J202" t="str">
        <f>IFERROR(VLOOKUP(B202,сп!B:C,2,0),"")</f>
        <v/>
      </c>
    </row>
    <row r="203" spans="2:10" outlineLevel="1" x14ac:dyDescent="0.25">
      <c r="B203" s="17"/>
      <c r="C203" s="17"/>
      <c r="D203" s="17"/>
      <c r="E203" s="17"/>
      <c r="F203" s="17"/>
      <c r="G203" s="17"/>
      <c r="H203" s="17"/>
      <c r="I203" s="69" t="str">
        <f t="shared" si="2"/>
        <v>-</v>
      </c>
      <c r="J203" t="str">
        <f>IFERROR(VLOOKUP(B203,сп!B:C,2,0),"")</f>
        <v/>
      </c>
    </row>
    <row r="204" spans="2:10" outlineLevel="1" x14ac:dyDescent="0.25">
      <c r="B204" s="31"/>
      <c r="C204" s="32" t="s">
        <v>190</v>
      </c>
      <c r="D204" s="33"/>
      <c r="E204" s="34" t="s">
        <v>191</v>
      </c>
      <c r="F204" s="32" t="s">
        <v>192</v>
      </c>
      <c r="G204" s="33"/>
      <c r="H204" s="17"/>
      <c r="I204" s="69" t="str">
        <f t="shared" ref="I204:I241" si="3">IF(J204&lt;&gt;"",TRUE,"-")</f>
        <v>-</v>
      </c>
      <c r="J204" t="str">
        <f>IFERROR(VLOOKUP(B204,сп!B:C,2,0),"")</f>
        <v/>
      </c>
    </row>
    <row r="205" spans="2:10" outlineLevel="1" x14ac:dyDescent="0.25">
      <c r="B205" s="17"/>
      <c r="C205" s="35" t="s">
        <v>193</v>
      </c>
      <c r="D205" s="36"/>
      <c r="E205" s="37" t="s">
        <v>193</v>
      </c>
      <c r="F205" s="35" t="s">
        <v>193</v>
      </c>
      <c r="G205" s="36"/>
      <c r="H205" s="17"/>
      <c r="I205" s="69" t="str">
        <f t="shared" si="3"/>
        <v>-</v>
      </c>
      <c r="J205" t="str">
        <f>IFERROR(VLOOKUP(B205,сп!B:C,2,0),"")</f>
        <v/>
      </c>
    </row>
    <row r="206" spans="2:10" outlineLevel="1" x14ac:dyDescent="0.25">
      <c r="B206" s="38"/>
      <c r="C206" s="36" t="s">
        <v>194</v>
      </c>
      <c r="D206" s="33"/>
      <c r="E206" s="39" t="s">
        <v>195</v>
      </c>
      <c r="F206" s="36" t="s">
        <v>196</v>
      </c>
      <c r="G206" s="33"/>
      <c r="H206" s="17"/>
      <c r="I206" s="69" t="str">
        <f t="shared" si="3"/>
        <v>-</v>
      </c>
      <c r="J206" t="str">
        <f>IFERROR(VLOOKUP(B206,сп!B:C,2,0),"")</f>
        <v/>
      </c>
    </row>
    <row r="207" spans="2:10" outlineLevel="1" x14ac:dyDescent="0.25">
      <c r="B207" s="17"/>
      <c r="C207" s="17"/>
      <c r="D207" s="17"/>
      <c r="E207" s="17"/>
      <c r="F207" s="17"/>
      <c r="G207" s="17"/>
      <c r="H207" s="17"/>
      <c r="I207" s="69" t="str">
        <f t="shared" si="3"/>
        <v>-</v>
      </c>
      <c r="J207" t="str">
        <f>IFERROR(VLOOKUP(B207,сп!B:C,2,0),"")</f>
        <v/>
      </c>
    </row>
    <row r="208" spans="2:10" outlineLevel="1" x14ac:dyDescent="0.25">
      <c r="B208" s="31" t="s">
        <v>197</v>
      </c>
      <c r="C208" s="32" t="s">
        <v>198</v>
      </c>
      <c r="D208" s="33"/>
      <c r="E208" s="34" t="s">
        <v>191</v>
      </c>
      <c r="F208" s="32" t="s">
        <v>199</v>
      </c>
      <c r="G208" s="33"/>
      <c r="H208" s="17"/>
      <c r="I208" s="69" t="str">
        <f t="shared" si="3"/>
        <v>-</v>
      </c>
      <c r="J208" t="str">
        <f>IFERROR(VLOOKUP(B208,сп!B:C,2,0),"")</f>
        <v/>
      </c>
    </row>
    <row r="209" spans="2:10" outlineLevel="1" x14ac:dyDescent="0.25">
      <c r="B209" s="17"/>
      <c r="C209" s="35" t="s">
        <v>193</v>
      </c>
      <c r="D209" s="36"/>
      <c r="E209" s="37" t="s">
        <v>193</v>
      </c>
      <c r="F209" s="35" t="s">
        <v>193</v>
      </c>
      <c r="G209" s="36"/>
      <c r="H209" s="17"/>
      <c r="I209" s="69" t="str">
        <f t="shared" si="3"/>
        <v>-</v>
      </c>
      <c r="J209" t="str">
        <f>IFERROR(VLOOKUP(B209,сп!B:C,2,0),"")</f>
        <v/>
      </c>
    </row>
    <row r="210" spans="2:10" outlineLevel="1" x14ac:dyDescent="0.25">
      <c r="B210" s="38"/>
      <c r="C210" s="36" t="s">
        <v>194</v>
      </c>
      <c r="D210" s="33"/>
      <c r="E210" s="39" t="s">
        <v>195</v>
      </c>
      <c r="F210" s="36" t="s">
        <v>196</v>
      </c>
      <c r="G210" s="33"/>
      <c r="H210" s="17"/>
      <c r="I210" s="69" t="str">
        <f t="shared" si="3"/>
        <v>-</v>
      </c>
      <c r="J210" t="str">
        <f>IFERROR(VLOOKUP(B210,сп!B:C,2,0),"")</f>
        <v/>
      </c>
    </row>
    <row r="211" spans="2:10" outlineLevel="1" x14ac:dyDescent="0.25">
      <c r="B211" s="17"/>
      <c r="C211" s="17"/>
      <c r="D211" s="17"/>
      <c r="E211" s="17"/>
      <c r="F211" s="17"/>
      <c r="G211" s="17"/>
      <c r="H211" s="17"/>
      <c r="I211" s="69" t="str">
        <f t="shared" si="3"/>
        <v>-</v>
      </c>
      <c r="J211" t="str">
        <f>IFERROR(VLOOKUP(B211,сп!B:C,2,0),"")</f>
        <v/>
      </c>
    </row>
    <row r="212" spans="2:10" outlineLevel="1" x14ac:dyDescent="0.25">
      <c r="B212" s="17"/>
      <c r="C212" s="17"/>
      <c r="D212" s="17"/>
      <c r="E212" s="17"/>
      <c r="F212" s="17"/>
      <c r="G212" s="17"/>
      <c r="H212" s="17"/>
      <c r="I212" s="69" t="str">
        <f t="shared" si="3"/>
        <v>-</v>
      </c>
      <c r="J212" t="str">
        <f>IFERROR(VLOOKUP(B212,сп!B:C,2,0),"")</f>
        <v/>
      </c>
    </row>
    <row r="213" spans="2:10" outlineLevel="1" x14ac:dyDescent="0.25">
      <c r="B213" s="17"/>
      <c r="C213" s="17"/>
      <c r="D213" s="17"/>
      <c r="E213" s="17"/>
      <c r="F213" s="17"/>
      <c r="G213" s="17"/>
      <c r="H213" s="17"/>
      <c r="I213" s="69" t="str">
        <f t="shared" si="3"/>
        <v>-</v>
      </c>
      <c r="J213" t="str">
        <f>IFERROR(VLOOKUP(B213,сп!B:C,2,0),"")</f>
        <v/>
      </c>
    </row>
    <row r="214" spans="2:10" outlineLevel="1" x14ac:dyDescent="0.25">
      <c r="B214" s="17"/>
      <c r="C214" s="17"/>
      <c r="D214" s="17"/>
      <c r="E214" s="17"/>
      <c r="F214" s="17"/>
      <c r="G214" s="17"/>
      <c r="H214" s="17"/>
      <c r="I214" s="69" t="str">
        <f t="shared" si="3"/>
        <v>-</v>
      </c>
      <c r="J214" t="str">
        <f>IFERROR(VLOOKUP(B214,сп!B:C,2,0),"")</f>
        <v/>
      </c>
    </row>
    <row r="215" spans="2:10" outlineLevel="1" x14ac:dyDescent="0.25">
      <c r="B215" s="17"/>
      <c r="C215" s="17"/>
      <c r="D215" s="17"/>
      <c r="E215" s="17"/>
      <c r="F215" s="17"/>
      <c r="G215" s="17"/>
      <c r="H215" s="17"/>
      <c r="I215" s="69" t="str">
        <f t="shared" si="3"/>
        <v>-</v>
      </c>
      <c r="J215" t="str">
        <f>IFERROR(VLOOKUP(B215,сп!B:C,2,0),"")</f>
        <v/>
      </c>
    </row>
    <row r="216" spans="2:10" outlineLevel="1" x14ac:dyDescent="0.25">
      <c r="B216" s="17"/>
      <c r="C216" s="17"/>
      <c r="D216" s="17"/>
      <c r="E216" s="17"/>
      <c r="F216" s="17"/>
      <c r="G216" s="17"/>
      <c r="H216" s="17"/>
      <c r="I216" s="69" t="str">
        <f t="shared" si="3"/>
        <v>-</v>
      </c>
      <c r="J216" t="str">
        <f>IFERROR(VLOOKUP(B216,сп!B:C,2,0),"")</f>
        <v/>
      </c>
    </row>
    <row r="217" spans="2:10" outlineLevel="1" x14ac:dyDescent="0.25">
      <c r="B217" s="17"/>
      <c r="C217" s="17"/>
      <c r="D217" s="17"/>
      <c r="E217" s="17"/>
      <c r="F217" s="17"/>
      <c r="G217" s="17"/>
      <c r="H217" s="17"/>
      <c r="I217" s="69" t="str">
        <f t="shared" si="3"/>
        <v>-</v>
      </c>
      <c r="J217" t="str">
        <f>IFERROR(VLOOKUP(B217,сп!B:C,2,0),"")</f>
        <v/>
      </c>
    </row>
    <row r="218" spans="2:10" outlineLevel="1" x14ac:dyDescent="0.25">
      <c r="B218" s="17"/>
      <c r="C218" s="17"/>
      <c r="D218" s="17"/>
      <c r="E218" s="17"/>
      <c r="F218" s="17"/>
      <c r="G218" s="17"/>
      <c r="H218" s="17"/>
      <c r="I218" s="69" t="str">
        <f t="shared" si="3"/>
        <v>-</v>
      </c>
      <c r="J218" t="str">
        <f>IFERROR(VLOOKUP(B218,сп!B:C,2,0),"")</f>
        <v/>
      </c>
    </row>
    <row r="219" spans="2:10" outlineLevel="1" x14ac:dyDescent="0.25">
      <c r="B219" s="17"/>
      <c r="C219" s="17"/>
      <c r="D219" s="17"/>
      <c r="E219" s="17"/>
      <c r="F219" s="17"/>
      <c r="G219" s="17"/>
      <c r="H219" s="17"/>
      <c r="I219" s="69" t="str">
        <f t="shared" si="3"/>
        <v>-</v>
      </c>
      <c r="J219" t="str">
        <f>IFERROR(VLOOKUP(B219,сп!B:C,2,0),"")</f>
        <v/>
      </c>
    </row>
    <row r="220" spans="2:10" outlineLevel="1" x14ac:dyDescent="0.25">
      <c r="B220" s="17"/>
      <c r="C220" s="17"/>
      <c r="D220" s="17"/>
      <c r="E220" s="17"/>
      <c r="F220" s="17"/>
      <c r="G220" s="17"/>
      <c r="H220" s="17"/>
      <c r="I220" s="69" t="str">
        <f t="shared" si="3"/>
        <v>-</v>
      </c>
      <c r="J220" t="str">
        <f>IFERROR(VLOOKUP(B220,сп!B:C,2,0),"")</f>
        <v/>
      </c>
    </row>
    <row r="221" spans="2:10" outlineLevel="1" x14ac:dyDescent="0.25">
      <c r="B221" s="17"/>
      <c r="C221" s="17"/>
      <c r="D221" s="17"/>
      <c r="E221" s="17"/>
      <c r="F221" s="17"/>
      <c r="G221" s="17"/>
      <c r="H221" s="17"/>
      <c r="I221" s="69" t="str">
        <f t="shared" si="3"/>
        <v>-</v>
      </c>
      <c r="J221" t="str">
        <f>IFERROR(VLOOKUP(B221,сп!B:C,2,0),"")</f>
        <v/>
      </c>
    </row>
    <row r="222" spans="2:10" outlineLevel="1" x14ac:dyDescent="0.25">
      <c r="B222" s="17"/>
      <c r="C222" s="17"/>
      <c r="D222" s="17"/>
      <c r="E222" s="17"/>
      <c r="F222" s="17"/>
      <c r="G222" s="17"/>
      <c r="H222" s="17"/>
      <c r="I222" s="69" t="str">
        <f t="shared" si="3"/>
        <v>-</v>
      </c>
      <c r="J222" t="str">
        <f>IFERROR(VLOOKUP(B222,сп!B:C,2,0),"")</f>
        <v/>
      </c>
    </row>
    <row r="223" spans="2:10" outlineLevel="1" x14ac:dyDescent="0.25">
      <c r="B223" s="17"/>
      <c r="C223" s="17"/>
      <c r="D223" s="17"/>
      <c r="E223" s="17"/>
      <c r="F223" s="17"/>
      <c r="G223" s="17"/>
      <c r="H223" s="17"/>
      <c r="I223" s="69" t="str">
        <f t="shared" si="3"/>
        <v>-</v>
      </c>
      <c r="J223" t="str">
        <f>IFERROR(VLOOKUP(B223,сп!B:C,2,0),"")</f>
        <v/>
      </c>
    </row>
    <row r="224" spans="2:10" outlineLevel="1" x14ac:dyDescent="0.25">
      <c r="B224" s="17"/>
      <c r="C224" s="17"/>
      <c r="D224" s="17"/>
      <c r="E224" s="17"/>
      <c r="F224" s="17"/>
      <c r="G224" s="17"/>
      <c r="H224" s="17"/>
      <c r="I224" s="69" t="str">
        <f t="shared" si="3"/>
        <v>-</v>
      </c>
      <c r="J224" t="str">
        <f>IFERROR(VLOOKUP(B224,сп!B:C,2,0),"")</f>
        <v/>
      </c>
    </row>
    <row r="225" spans="2:10" outlineLevel="1" x14ac:dyDescent="0.25">
      <c r="B225" s="17"/>
      <c r="C225" s="17"/>
      <c r="D225" s="17"/>
      <c r="E225" s="17"/>
      <c r="F225" s="17"/>
      <c r="G225" s="17"/>
      <c r="H225" s="17"/>
      <c r="I225" s="69" t="str">
        <f t="shared" si="3"/>
        <v>-</v>
      </c>
      <c r="J225" t="str">
        <f>IFERROR(VLOOKUP(B225,сп!B:C,2,0),"")</f>
        <v/>
      </c>
    </row>
    <row r="226" spans="2:10" outlineLevel="1" x14ac:dyDescent="0.25">
      <c r="B226" s="17"/>
      <c r="C226" s="17"/>
      <c r="D226" s="17"/>
      <c r="E226" s="17"/>
      <c r="F226" s="17"/>
      <c r="G226" s="17"/>
      <c r="H226" s="17"/>
      <c r="I226" s="69" t="str">
        <f t="shared" si="3"/>
        <v>-</v>
      </c>
      <c r="J226" t="str">
        <f>IFERROR(VLOOKUP(B226,сп!B:C,2,0),"")</f>
        <v/>
      </c>
    </row>
    <row r="227" spans="2:10" outlineLevel="1" x14ac:dyDescent="0.25">
      <c r="B227" s="17"/>
      <c r="C227" s="17"/>
      <c r="D227" s="17"/>
      <c r="E227" s="17"/>
      <c r="F227" s="17"/>
      <c r="G227" s="17"/>
      <c r="H227" s="17"/>
      <c r="I227" s="69" t="str">
        <f t="shared" si="3"/>
        <v>-</v>
      </c>
      <c r="J227" t="str">
        <f>IFERROR(VLOOKUP(B227,сп!B:C,2,0),"")</f>
        <v/>
      </c>
    </row>
    <row r="228" spans="2:10" outlineLevel="1" x14ac:dyDescent="0.25">
      <c r="B228" s="17"/>
      <c r="C228" s="17"/>
      <c r="D228" s="17"/>
      <c r="E228" s="17"/>
      <c r="F228" s="17"/>
      <c r="G228" s="17"/>
      <c r="H228" s="17"/>
      <c r="I228" s="69" t="str">
        <f t="shared" si="3"/>
        <v>-</v>
      </c>
      <c r="J228" t="str">
        <f>IFERROR(VLOOKUP(B228,сп!B:C,2,0),"")</f>
        <v/>
      </c>
    </row>
    <row r="229" spans="2:10" outlineLevel="1" x14ac:dyDescent="0.25">
      <c r="B229" s="17"/>
      <c r="C229" s="17"/>
      <c r="D229" s="17"/>
      <c r="E229" s="17"/>
      <c r="F229" s="17"/>
      <c r="G229" s="17"/>
      <c r="H229" s="17"/>
      <c r="I229" s="69" t="str">
        <f t="shared" si="3"/>
        <v>-</v>
      </c>
      <c r="J229" t="str">
        <f>IFERROR(VLOOKUP(B229,сп!B:C,2,0),"")</f>
        <v/>
      </c>
    </row>
    <row r="230" spans="2:10" outlineLevel="1" x14ac:dyDescent="0.25">
      <c r="B230" s="17"/>
      <c r="C230" s="17"/>
      <c r="D230" s="17"/>
      <c r="E230" s="17"/>
      <c r="F230" s="17"/>
      <c r="G230" s="17"/>
      <c r="H230" s="17"/>
      <c r="I230" s="69" t="str">
        <f t="shared" si="3"/>
        <v>-</v>
      </c>
      <c r="J230" t="str">
        <f>IFERROR(VLOOKUP(B230,сп!B:C,2,0),"")</f>
        <v/>
      </c>
    </row>
    <row r="231" spans="2:10" outlineLevel="1" x14ac:dyDescent="0.25">
      <c r="B231" s="17"/>
      <c r="C231" s="17"/>
      <c r="D231" s="17"/>
      <c r="E231" s="17"/>
      <c r="F231" s="17"/>
      <c r="G231" s="17"/>
      <c r="H231" s="17"/>
      <c r="I231" s="69" t="str">
        <f t="shared" si="3"/>
        <v>-</v>
      </c>
      <c r="J231" t="str">
        <f>IFERROR(VLOOKUP(B231,сп!B:C,2,0),"")</f>
        <v/>
      </c>
    </row>
    <row r="232" spans="2:10" outlineLevel="1" x14ac:dyDescent="0.25">
      <c r="B232" s="17"/>
      <c r="C232" s="17"/>
      <c r="D232" s="17"/>
      <c r="E232" s="17"/>
      <c r="F232" s="17"/>
      <c r="G232" s="17"/>
      <c r="H232" s="17"/>
      <c r="I232" s="69" t="str">
        <f t="shared" si="3"/>
        <v>-</v>
      </c>
      <c r="J232" t="str">
        <f>IFERROR(VLOOKUP(B232,сп!B:C,2,0),"")</f>
        <v/>
      </c>
    </row>
    <row r="233" spans="2:10" outlineLevel="1" x14ac:dyDescent="0.25">
      <c r="B233" s="17"/>
      <c r="C233" s="17"/>
      <c r="D233" s="17"/>
      <c r="E233" s="17"/>
      <c r="F233" s="17"/>
      <c r="G233" s="17"/>
      <c r="H233" s="17"/>
      <c r="I233" s="69" t="str">
        <f t="shared" si="3"/>
        <v>-</v>
      </c>
      <c r="J233" t="str">
        <f>IFERROR(VLOOKUP(B233,сп!B:C,2,0),"")</f>
        <v/>
      </c>
    </row>
    <row r="234" spans="2:10" outlineLevel="1" x14ac:dyDescent="0.25">
      <c r="B234" s="17"/>
      <c r="C234" s="17"/>
      <c r="D234" s="17"/>
      <c r="E234" s="17"/>
      <c r="F234" s="17"/>
      <c r="G234" s="17"/>
      <c r="H234" s="17"/>
      <c r="I234" s="69" t="str">
        <f t="shared" si="3"/>
        <v>-</v>
      </c>
      <c r="J234" t="str">
        <f>IFERROR(VLOOKUP(B234,сп!B:C,2,0),"")</f>
        <v/>
      </c>
    </row>
    <row r="235" spans="2:10" outlineLevel="1" x14ac:dyDescent="0.25">
      <c r="B235" s="17"/>
      <c r="C235" s="17"/>
      <c r="D235" s="17"/>
      <c r="E235" s="17"/>
      <c r="F235" s="17"/>
      <c r="G235" s="17"/>
      <c r="H235" s="17"/>
      <c r="I235" s="69" t="str">
        <f t="shared" si="3"/>
        <v>-</v>
      </c>
      <c r="J235" t="str">
        <f>IFERROR(VLOOKUP(B235,сп!B:C,2,0),"")</f>
        <v/>
      </c>
    </row>
    <row r="236" spans="2:10" outlineLevel="1" x14ac:dyDescent="0.25">
      <c r="B236" s="17"/>
      <c r="C236" s="17"/>
      <c r="D236" s="17"/>
      <c r="E236" s="17"/>
      <c r="F236" s="17"/>
      <c r="G236" s="17"/>
      <c r="H236" s="17"/>
      <c r="I236" s="69" t="str">
        <f t="shared" si="3"/>
        <v>-</v>
      </c>
      <c r="J236" t="str">
        <f>IFERROR(VLOOKUP(B236,сп!B:C,2,0),"")</f>
        <v/>
      </c>
    </row>
    <row r="237" spans="2:10" outlineLevel="1" x14ac:dyDescent="0.25">
      <c r="B237" s="17"/>
      <c r="C237" s="17"/>
      <c r="D237" s="17"/>
      <c r="E237" s="17"/>
      <c r="F237" s="17"/>
      <c r="G237" s="17"/>
      <c r="H237" s="17"/>
      <c r="I237" s="69" t="str">
        <f t="shared" si="3"/>
        <v>-</v>
      </c>
      <c r="J237" t="str">
        <f>IFERROR(VLOOKUP(B237,сп!B:C,2,0),"")</f>
        <v/>
      </c>
    </row>
    <row r="238" spans="2:10" outlineLevel="1" x14ac:dyDescent="0.25">
      <c r="B238" s="17"/>
      <c r="C238" s="17"/>
      <c r="D238" s="17"/>
      <c r="E238" s="17"/>
      <c r="F238" s="17"/>
      <c r="G238" s="17"/>
      <c r="H238" s="17"/>
      <c r="I238" s="69" t="str">
        <f t="shared" si="3"/>
        <v>-</v>
      </c>
      <c r="J238" t="str">
        <f>IFERROR(VLOOKUP(B238,сп!B:C,2,0),"")</f>
        <v/>
      </c>
    </row>
    <row r="239" spans="2:10" outlineLevel="1" x14ac:dyDescent="0.25">
      <c r="B239" s="17"/>
      <c r="C239" s="17"/>
      <c r="D239" s="17"/>
      <c r="E239" s="17"/>
      <c r="F239" s="17"/>
      <c r="G239" s="17"/>
      <c r="H239" s="17"/>
      <c r="I239" s="69" t="str">
        <f t="shared" si="3"/>
        <v>-</v>
      </c>
      <c r="J239" t="str">
        <f>IFERROR(VLOOKUP(B239,сп!B:C,2,0),"")</f>
        <v/>
      </c>
    </row>
    <row r="240" spans="2:10" outlineLevel="1" x14ac:dyDescent="0.25">
      <c r="B240" s="17"/>
      <c r="C240" s="17"/>
      <c r="D240" s="17"/>
      <c r="E240" s="17"/>
      <c r="F240" s="17"/>
      <c r="G240" s="17"/>
      <c r="H240" s="17"/>
      <c r="I240" s="69" t="str">
        <f t="shared" si="3"/>
        <v>-</v>
      </c>
      <c r="J240" t="str">
        <f>IFERROR(VLOOKUP(B240,сп!B:C,2,0),"")</f>
        <v/>
      </c>
    </row>
    <row r="241" spans="2:10" outlineLevel="1" x14ac:dyDescent="0.25">
      <c r="B241" s="17"/>
      <c r="C241" s="17"/>
      <c r="D241" s="17"/>
      <c r="E241" s="17"/>
      <c r="F241" s="17"/>
      <c r="G241" s="17"/>
      <c r="H241" s="17"/>
      <c r="I241" s="69" t="str">
        <f t="shared" si="3"/>
        <v>-</v>
      </c>
      <c r="J241" t="str">
        <f>IFERROR(VLOOKUP(B241,сп!B:C,2,0),"")</f>
        <v/>
      </c>
    </row>
    <row r="242" spans="2:10" x14ac:dyDescent="0.25">
      <c r="B242" s="17"/>
      <c r="C242" s="17"/>
      <c r="D242" s="17"/>
      <c r="E242" s="17"/>
      <c r="F242" s="17"/>
      <c r="G242" s="17"/>
      <c r="H242" s="17"/>
    </row>
    <row r="243" spans="2:10" x14ac:dyDescent="0.25">
      <c r="B243" s="17"/>
      <c r="C243" s="17"/>
      <c r="D243" s="17"/>
      <c r="E243" s="17"/>
      <c r="F243" s="17"/>
      <c r="G243" s="17"/>
      <c r="H243" s="17"/>
    </row>
    <row r="244" spans="2:10" x14ac:dyDescent="0.25">
      <c r="B244" s="17"/>
      <c r="C244" s="17"/>
      <c r="D244" s="17"/>
      <c r="E244" s="17"/>
      <c r="F244" s="17"/>
      <c r="G244" s="17"/>
      <c r="H244" s="17"/>
    </row>
    <row r="245" spans="2:10" x14ac:dyDescent="0.25">
      <c r="B245" s="17"/>
      <c r="C245" s="17"/>
      <c r="D245" s="17"/>
      <c r="E245" s="17"/>
      <c r="F245" s="17"/>
      <c r="G245" s="17"/>
      <c r="H245" s="17"/>
    </row>
    <row r="246" spans="2:10" x14ac:dyDescent="0.25">
      <c r="B246" s="17"/>
      <c r="C246" s="17"/>
      <c r="D246" s="17"/>
      <c r="E246" s="17"/>
      <c r="F246" s="17"/>
      <c r="G246" s="17"/>
      <c r="H246" s="17"/>
    </row>
    <row r="247" spans="2:10" x14ac:dyDescent="0.25">
      <c r="B247" s="17"/>
      <c r="C247" s="17"/>
      <c r="D247" s="17"/>
      <c r="E247" s="17"/>
      <c r="F247" s="17"/>
      <c r="G247" s="17"/>
      <c r="H247" s="17"/>
    </row>
    <row r="248" spans="2:10" x14ac:dyDescent="0.25">
      <c r="B248" s="17"/>
      <c r="C248" s="17"/>
      <c r="D248" s="17"/>
      <c r="E248" s="17"/>
      <c r="F248" s="17"/>
      <c r="G248" s="17"/>
      <c r="H248" s="17"/>
    </row>
    <row r="249" spans="2:10" x14ac:dyDescent="0.25">
      <c r="B249" s="17"/>
      <c r="C249" s="17"/>
      <c r="D249" s="17"/>
      <c r="E249" s="17"/>
      <c r="F249" s="17"/>
      <c r="G249" s="17"/>
      <c r="H249" s="17"/>
    </row>
    <row r="250" spans="2:10" x14ac:dyDescent="0.25">
      <c r="B250" s="17"/>
      <c r="C250" s="17"/>
      <c r="D250" s="17"/>
      <c r="E250" s="17"/>
      <c r="F250" s="17"/>
      <c r="G250" s="17"/>
      <c r="H250" s="17"/>
    </row>
    <row r="251" spans="2:10" x14ac:dyDescent="0.25">
      <c r="B251" s="17"/>
      <c r="C251" s="17"/>
      <c r="D251" s="17"/>
      <c r="E251" s="17"/>
      <c r="F251" s="17"/>
      <c r="G251" s="17"/>
      <c r="H251" s="17"/>
    </row>
    <row r="252" spans="2:10" x14ac:dyDescent="0.25">
      <c r="B252" s="17"/>
      <c r="C252" s="17"/>
      <c r="D252" s="17"/>
      <c r="E252" s="17"/>
      <c r="F252" s="17"/>
      <c r="G252" s="17"/>
      <c r="H252" s="17"/>
    </row>
    <row r="253" spans="2:10" x14ac:dyDescent="0.25">
      <c r="B253" s="17"/>
      <c r="C253" s="17"/>
      <c r="D253" s="17"/>
      <c r="E253" s="17"/>
      <c r="F253" s="17"/>
      <c r="G253" s="17"/>
      <c r="H253" s="17"/>
    </row>
    <row r="254" spans="2:10" x14ac:dyDescent="0.25">
      <c r="B254" s="17"/>
      <c r="C254" s="17"/>
      <c r="D254" s="17"/>
      <c r="E254" s="17"/>
      <c r="F254" s="17"/>
      <c r="G254" s="17"/>
      <c r="H254" s="17"/>
    </row>
    <row r="255" spans="2:10" x14ac:dyDescent="0.25">
      <c r="B255" s="17"/>
      <c r="C255" s="17"/>
      <c r="D255" s="17"/>
      <c r="E255" s="17"/>
      <c r="F255" s="17"/>
      <c r="G255" s="17"/>
      <c r="H255" s="17"/>
    </row>
    <row r="256" spans="2:10" x14ac:dyDescent="0.25">
      <c r="B256" s="17"/>
      <c r="C256" s="17"/>
      <c r="D256" s="17"/>
      <c r="E256" s="17"/>
      <c r="F256" s="17"/>
      <c r="G256" s="17"/>
      <c r="H256" s="17"/>
    </row>
    <row r="257" spans="2:8" x14ac:dyDescent="0.25">
      <c r="B257" s="17"/>
      <c r="C257" s="17"/>
      <c r="D257" s="17"/>
      <c r="E257" s="17"/>
      <c r="F257" s="17"/>
      <c r="G257" s="17"/>
      <c r="H257" s="17"/>
    </row>
    <row r="258" spans="2:8" x14ac:dyDescent="0.25">
      <c r="B258" s="17"/>
      <c r="C258" s="17"/>
      <c r="D258" s="17"/>
      <c r="E258" s="17"/>
      <c r="F258" s="17"/>
      <c r="G258" s="17"/>
      <c r="H258" s="17"/>
    </row>
    <row r="259" spans="2:8" x14ac:dyDescent="0.25">
      <c r="B259" s="17"/>
      <c r="C259" s="17"/>
      <c r="D259" s="17"/>
      <c r="E259" s="17"/>
      <c r="F259" s="17"/>
      <c r="G259" s="17"/>
      <c r="H259" s="17"/>
    </row>
    <row r="260" spans="2:8" x14ac:dyDescent="0.25">
      <c r="B260" s="17"/>
      <c r="C260" s="17"/>
      <c r="D260" s="17"/>
      <c r="E260" s="17"/>
      <c r="F260" s="17"/>
      <c r="G260" s="17"/>
      <c r="H260" s="17"/>
    </row>
    <row r="261" spans="2:8" x14ac:dyDescent="0.25">
      <c r="B261" s="17"/>
      <c r="C261" s="17"/>
      <c r="D261" s="17"/>
      <c r="E261" s="17"/>
      <c r="F261" s="17"/>
      <c r="G261" s="17"/>
      <c r="H261" s="17"/>
    </row>
    <row r="262" spans="2:8" x14ac:dyDescent="0.25">
      <c r="B262" s="17"/>
      <c r="C262" s="17"/>
      <c r="D262" s="17"/>
      <c r="E262" s="17"/>
      <c r="F262" s="17"/>
      <c r="G262" s="17"/>
      <c r="H262" s="17"/>
    </row>
    <row r="263" spans="2:8" x14ac:dyDescent="0.25">
      <c r="B263" s="17"/>
      <c r="C263" s="17"/>
      <c r="D263" s="17"/>
      <c r="E263" s="17"/>
      <c r="F263" s="17"/>
      <c r="G263" s="17"/>
      <c r="H263" s="17"/>
    </row>
    <row r="264" spans="2:8" x14ac:dyDescent="0.25">
      <c r="B264" s="17"/>
      <c r="C264" s="17"/>
      <c r="D264" s="17"/>
      <c r="E264" s="17"/>
      <c r="F264" s="17"/>
      <c r="G264" s="17"/>
      <c r="H264" s="17"/>
    </row>
    <row r="265" spans="2:8" x14ac:dyDescent="0.25">
      <c r="B265" s="17"/>
      <c r="C265" s="17"/>
      <c r="D265" s="17"/>
      <c r="E265" s="17"/>
      <c r="F265" s="17"/>
      <c r="G265" s="17"/>
      <c r="H265" s="17"/>
    </row>
    <row r="266" spans="2:8" x14ac:dyDescent="0.25">
      <c r="B266" s="17"/>
      <c r="C266" s="17"/>
      <c r="D266" s="17"/>
      <c r="E266" s="17"/>
      <c r="F266" s="17"/>
      <c r="G266" s="17"/>
      <c r="H266" s="17"/>
    </row>
    <row r="267" spans="2:8" x14ac:dyDescent="0.25">
      <c r="B267" s="17"/>
      <c r="C267" s="17"/>
      <c r="D267" s="17"/>
      <c r="E267" s="17"/>
      <c r="F267" s="17"/>
      <c r="G267" s="17"/>
      <c r="H267" s="17"/>
    </row>
    <row r="268" spans="2:8" x14ac:dyDescent="0.25">
      <c r="B268" s="17"/>
      <c r="C268" s="17"/>
      <c r="D268" s="17"/>
      <c r="E268" s="17"/>
      <c r="F268" s="17"/>
      <c r="G268" s="17"/>
      <c r="H268" s="17"/>
    </row>
    <row r="269" spans="2:8" x14ac:dyDescent="0.25">
      <c r="B269" s="17"/>
      <c r="C269" s="17"/>
      <c r="D269" s="17"/>
      <c r="E269" s="17"/>
      <c r="F269" s="17"/>
      <c r="G269" s="17"/>
      <c r="H269" s="17"/>
    </row>
    <row r="270" spans="2:8" x14ac:dyDescent="0.25">
      <c r="B270" s="17"/>
      <c r="C270" s="17"/>
      <c r="D270" s="17"/>
      <c r="E270" s="17"/>
      <c r="F270" s="17"/>
      <c r="G270" s="17"/>
      <c r="H270" s="17"/>
    </row>
    <row r="271" spans="2:8" x14ac:dyDescent="0.25">
      <c r="B271" s="17"/>
      <c r="C271" s="17"/>
      <c r="D271" s="17"/>
      <c r="E271" s="17"/>
      <c r="F271" s="17"/>
      <c r="G271" s="17"/>
      <c r="H271" s="17"/>
    </row>
    <row r="272" spans="2:8" x14ac:dyDescent="0.25">
      <c r="B272" s="17"/>
      <c r="C272" s="17"/>
      <c r="D272" s="17"/>
      <c r="E272" s="17"/>
      <c r="F272" s="17"/>
      <c r="G272" s="17"/>
      <c r="H272" s="17"/>
    </row>
    <row r="273" spans="2:8" x14ac:dyDescent="0.25">
      <c r="B273" s="17"/>
      <c r="C273" s="17"/>
      <c r="D273" s="17"/>
      <c r="E273" s="17"/>
      <c r="F273" s="17"/>
      <c r="G273" s="17"/>
      <c r="H273" s="17"/>
    </row>
    <row r="274" spans="2:8" x14ac:dyDescent="0.25">
      <c r="B274" s="17"/>
      <c r="C274" s="17"/>
      <c r="D274" s="17"/>
      <c r="E274" s="17"/>
      <c r="F274" s="17"/>
      <c r="G274" s="17"/>
      <c r="H274" s="17"/>
    </row>
    <row r="275" spans="2:8" x14ac:dyDescent="0.25">
      <c r="B275" s="17"/>
      <c r="C275" s="17"/>
      <c r="D275" s="17"/>
      <c r="E275" s="17"/>
      <c r="F275" s="17"/>
      <c r="G275" s="17"/>
      <c r="H275" s="17"/>
    </row>
    <row r="276" spans="2:8" x14ac:dyDescent="0.25">
      <c r="B276" s="17"/>
      <c r="C276" s="17"/>
      <c r="D276" s="17"/>
      <c r="E276" s="17"/>
      <c r="F276" s="17"/>
      <c r="G276" s="17"/>
      <c r="H276" s="17"/>
    </row>
    <row r="277" spans="2:8" x14ac:dyDescent="0.25">
      <c r="B277" s="17"/>
      <c r="C277" s="17"/>
      <c r="D277" s="17"/>
      <c r="E277" s="17"/>
      <c r="F277" s="17"/>
      <c r="G277" s="17"/>
      <c r="H277" s="17"/>
    </row>
    <row r="278" spans="2:8" x14ac:dyDescent="0.25">
      <c r="B278" s="17"/>
      <c r="C278" s="17"/>
      <c r="D278" s="17"/>
      <c r="E278" s="17"/>
      <c r="F278" s="17"/>
      <c r="G278" s="17"/>
      <c r="H278" s="17"/>
    </row>
    <row r="279" spans="2:8" x14ac:dyDescent="0.25">
      <c r="B279" s="17"/>
      <c r="C279" s="17"/>
      <c r="D279" s="17"/>
      <c r="E279" s="17"/>
      <c r="F279" s="17"/>
      <c r="G279" s="17"/>
      <c r="H279" s="17"/>
    </row>
    <row r="280" spans="2:8" x14ac:dyDescent="0.25">
      <c r="B280" s="17"/>
      <c r="C280" s="17"/>
      <c r="D280" s="17"/>
      <c r="E280" s="17"/>
      <c r="F280" s="17"/>
      <c r="G280" s="17"/>
      <c r="H280" s="17"/>
    </row>
    <row r="281" spans="2:8" x14ac:dyDescent="0.25">
      <c r="B281" s="17"/>
      <c r="C281" s="17"/>
      <c r="D281" s="17"/>
      <c r="E281" s="17"/>
      <c r="F281" s="17"/>
      <c r="G281" s="17"/>
      <c r="H281" s="17"/>
    </row>
    <row r="282" spans="2:8" x14ac:dyDescent="0.25">
      <c r="B282" s="17"/>
      <c r="C282" s="17"/>
      <c r="D282" s="17"/>
      <c r="E282" s="17"/>
      <c r="F282" s="17"/>
      <c r="G282" s="17"/>
      <c r="H282" s="17"/>
    </row>
    <row r="283" spans="2:8" x14ac:dyDescent="0.25">
      <c r="B283" s="17"/>
      <c r="C283" s="17"/>
      <c r="D283" s="17"/>
      <c r="E283" s="17"/>
      <c r="F283" s="17"/>
      <c r="G283" s="17"/>
      <c r="H283" s="17"/>
    </row>
    <row r="284" spans="2:8" x14ac:dyDescent="0.25">
      <c r="B284" s="17"/>
      <c r="C284" s="17"/>
      <c r="D284" s="17"/>
      <c r="E284" s="17"/>
      <c r="F284" s="17"/>
      <c r="G284" s="17"/>
      <c r="H284" s="17"/>
    </row>
    <row r="285" spans="2:8" x14ac:dyDescent="0.25">
      <c r="B285" s="17"/>
      <c r="C285" s="17"/>
      <c r="D285" s="17"/>
      <c r="E285" s="17"/>
      <c r="F285" s="17"/>
      <c r="G285" s="17"/>
      <c r="H285" s="17"/>
    </row>
  </sheetData>
  <mergeCells count="39">
    <mergeCell ref="B202:G202"/>
    <mergeCell ref="B147:E147"/>
    <mergeCell ref="B150:H150"/>
    <mergeCell ref="C152:D152"/>
    <mergeCell ref="E152:F152"/>
    <mergeCell ref="G152:H152"/>
    <mergeCell ref="B153:B154"/>
    <mergeCell ref="C153:C154"/>
    <mergeCell ref="D153:D154"/>
    <mergeCell ref="E153:E154"/>
    <mergeCell ref="F153:F154"/>
    <mergeCell ref="B132:H132"/>
    <mergeCell ref="C134:D134"/>
    <mergeCell ref="E134:F134"/>
    <mergeCell ref="G134:H134"/>
    <mergeCell ref="G153:G154"/>
    <mergeCell ref="H153:H154"/>
    <mergeCell ref="G135:G136"/>
    <mergeCell ref="H135:H136"/>
    <mergeCell ref="H9:H10"/>
    <mergeCell ref="B119:G119"/>
    <mergeCell ref="B9:B10"/>
    <mergeCell ref="C9:C10"/>
    <mergeCell ref="D9:D10"/>
    <mergeCell ref="E9:E10"/>
    <mergeCell ref="F9:F10"/>
    <mergeCell ref="G9:G10"/>
    <mergeCell ref="B135:B136"/>
    <mergeCell ref="C135:C136"/>
    <mergeCell ref="D135:D136"/>
    <mergeCell ref="E135:E136"/>
    <mergeCell ref="F135:F136"/>
    <mergeCell ref="B129:E129"/>
    <mergeCell ref="B1:E1"/>
    <mergeCell ref="B4:H4"/>
    <mergeCell ref="B6:H6"/>
    <mergeCell ref="C8:D8"/>
    <mergeCell ref="E8:F8"/>
    <mergeCell ref="G8:H8"/>
  </mergeCells>
  <conditionalFormatting sqref="E11">
    <cfRule type="expression" dxfId="3" priority="5">
      <formula>I11=TRUE</formula>
    </cfRule>
  </conditionalFormatting>
  <conditionalFormatting sqref="F11">
    <cfRule type="expression" dxfId="2" priority="3">
      <formula>I11=TRUE</formula>
    </cfRule>
  </conditionalFormatting>
  <conditionalFormatting sqref="F12:F117">
    <cfRule type="expression" dxfId="1" priority="2">
      <formula>I12=TRUE</formula>
    </cfRule>
  </conditionalFormatting>
  <conditionalFormatting sqref="F137:F146">
    <cfRule type="expression" dxfId="0" priority="1">
      <formula>I137=TRUE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2:C12"/>
  <sheetViews>
    <sheetView workbookViewId="0">
      <selection activeCell="B19" sqref="B19"/>
    </sheetView>
  </sheetViews>
  <sheetFormatPr defaultRowHeight="15" x14ac:dyDescent="0.25"/>
  <cols>
    <col min="2" max="2" width="74.5703125" bestFit="1" customWidth="1"/>
    <col min="3" max="3" width="9.140625" style="62"/>
  </cols>
  <sheetData>
    <row r="2" spans="2:3" x14ac:dyDescent="0.25">
      <c r="B2" t="s">
        <v>70</v>
      </c>
      <c r="C2" s="62" t="s">
        <v>6</v>
      </c>
    </row>
    <row r="3" spans="2:3" x14ac:dyDescent="0.25">
      <c r="B3" t="s">
        <v>68</v>
      </c>
      <c r="C3" s="62" t="s">
        <v>8</v>
      </c>
    </row>
    <row r="4" spans="2:3" x14ac:dyDescent="0.25">
      <c r="B4" t="s">
        <v>182</v>
      </c>
      <c r="C4" s="62" t="s">
        <v>8</v>
      </c>
    </row>
    <row r="5" spans="2:3" x14ac:dyDescent="0.25">
      <c r="B5" t="s">
        <v>64</v>
      </c>
      <c r="C5" s="62" t="s">
        <v>10</v>
      </c>
    </row>
    <row r="6" spans="2:3" x14ac:dyDescent="0.25">
      <c r="B6" t="s">
        <v>65</v>
      </c>
      <c r="C6" s="62" t="s">
        <v>10</v>
      </c>
    </row>
    <row r="7" spans="2:3" x14ac:dyDescent="0.25">
      <c r="B7" t="s">
        <v>66</v>
      </c>
      <c r="C7" s="62" t="s">
        <v>10</v>
      </c>
    </row>
    <row r="8" spans="2:3" x14ac:dyDescent="0.25">
      <c r="B8" t="s">
        <v>39</v>
      </c>
      <c r="C8" t="s">
        <v>14</v>
      </c>
    </row>
    <row r="9" spans="2:3" x14ac:dyDescent="0.25">
      <c r="B9" t="s">
        <v>52</v>
      </c>
      <c r="C9" t="s">
        <v>16</v>
      </c>
    </row>
    <row r="10" spans="2:3" x14ac:dyDescent="0.25">
      <c r="B10" t="s">
        <v>44</v>
      </c>
      <c r="C10" t="s">
        <v>18</v>
      </c>
    </row>
    <row r="11" spans="2:3" x14ac:dyDescent="0.25">
      <c r="B11" t="s">
        <v>133</v>
      </c>
      <c r="C11" t="s">
        <v>24</v>
      </c>
    </row>
    <row r="12" spans="2:3" x14ac:dyDescent="0.25">
      <c r="C12" s="6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НЭСКО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Лубягин Никита Олегович</dc:creator>
  <cp:lastModifiedBy>Разяпов Руслан Глимханович</cp:lastModifiedBy>
  <dcterms:created xsi:type="dcterms:W3CDTF">2021-03-26T10:13:34Z</dcterms:created>
  <dcterms:modified xsi:type="dcterms:W3CDTF">2026-01-29T11:31:20Z</dcterms:modified>
</cp:coreProperties>
</file>